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<sst xmlns="http://schemas.openxmlformats.org/spreadsheetml/2006/main" count="113" uniqueCount="103">
  <si>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</si>
  <si>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</si>
  <si>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</si>
  <si>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</si>
  <si>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</si>
  <si>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</si>
  <si>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</si>
  <si>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</si>
  <si>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</si>
  <si>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</si>
  <si>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</si>
  <si>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</si>
  <si>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</si>
  <si>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</si>
  <si>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</si>
  <si>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</si>
  <si>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</si>
  <si>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</si>
  <si>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</si>
  <si>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</si>
  <si>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</si>
  <si>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</si>
  <si>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</si>
  <si>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</si>
  <si>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</si>
  <si>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</si>
  <si>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</si>
  <si>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</si>
  <si>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</si>
  <si>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</si>
  <si>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</si>
  <si>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</si>
  <si>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</si>
  <si>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</si>
  <si>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</si>
  <si>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</si>
  <si>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</si>
  <si>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</si>
  <si>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</si>
  <si>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</si>
  <si>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</si>
  <si>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</si>
  <si>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</si>
  <si>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</si>
  <si>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</si>
  <si>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</si>
  <si>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</si>
  <si>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</si>
  <si>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</si>
  <si>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</si>
  <si>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</si>
  <si>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</si>
  <si>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</si>
  <si>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Всего</t>
  </si>
  <si>
    <t>№ п/п</t>
  </si>
  <si>
    <t>Доля МО Сертолово, руб.</t>
  </si>
  <si>
    <t>Израсходованно, руб.</t>
  </si>
  <si>
    <t xml:space="preserve"> ООО"Технострой-3"</t>
  </si>
  <si>
    <t>Остаток на 01.01.2011г., тыс.руб. (получено)</t>
  </si>
  <si>
    <t>Задолженность населения на 01.01.2012г., руб.</t>
  </si>
  <si>
    <t>Остаток средств  на лицевом счете на 01.01.2012г., руб.</t>
  </si>
  <si>
    <t>ОАО"ТСК", ОАО "Сертоловский Водоканал", ООО"ЦБИ"</t>
  </si>
  <si>
    <t>ООО "Уют-Сервис", договор управления № Н/2011-93 от 01.01.2011г.</t>
  </si>
  <si>
    <t>ул.Центральная, д.3</t>
  </si>
  <si>
    <t>герметизация швов</t>
  </si>
  <si>
    <t>1 шт.</t>
  </si>
  <si>
    <t>имущества жилого дома № 3  по ул. Центральная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</si>
  <si>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</si>
  <si>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</si>
  <si>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</si>
  <si>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</si>
  <si>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</si>
  <si>
    <t>№ 3 по ул. Центральная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</si>
  <si>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</si>
  <si>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</si>
  <si>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355,60 </t>
    </r>
    <r>
      <rPr>
        <sz val="10"/>
        <rFont val="Arial Cyr"/>
        <family val="0"/>
      </rPr>
      <t>тыс.рублей, в том числе:</t>
    </r>
  </si>
  <si>
    <t>установка металлических дверей, смена дверной фурнитуры, замков - 47,38 т.р.</t>
  </si>
  <si>
    <t>ремонт отмостки, ступеней входа - 123,43 т.р.</t>
  </si>
  <si>
    <t>герметизация швов - 12,03 т.р.</t>
  </si>
  <si>
    <t>ремонт ГВС, смена кранов, труб - 6,11 т.р.</t>
  </si>
  <si>
    <t>ремонт лифтового оборудования - 29,59 т.р.</t>
  </si>
  <si>
    <t>замеры сопротивления изоляции - 59,90 т.р.</t>
  </si>
  <si>
    <t>аварийное обслуживание - 10,93 т.р.</t>
  </si>
  <si>
    <t>очистка кровли и козырьков от снега - 22,37 т.р.</t>
  </si>
  <si>
    <t>обслуживание КУУТЭ - 34,94 т.р.</t>
  </si>
  <si>
    <t>уборка подвала и чердака от ТБО и КГО - 5,80 т.р.</t>
  </si>
  <si>
    <t>смена стекол - 0.51 т.р.</t>
  </si>
  <si>
    <t>смена автомат,выключателей, ламп, патронов - 1.27 т.р.</t>
  </si>
  <si>
    <t>окраска мусор.баков - 1.34 т.р.</t>
  </si>
  <si>
    <t>замена системы ГВС</t>
  </si>
  <si>
    <t>172 м.п.</t>
  </si>
  <si>
    <t>тепловая изоляция системы ГВС</t>
  </si>
  <si>
    <t>замена стояков ХВС и ГВС</t>
  </si>
  <si>
    <t>ремонт системы ЦО</t>
  </si>
  <si>
    <t>815,4 м.п.</t>
  </si>
  <si>
    <t>560 м.п.</t>
  </si>
  <si>
    <t>технадзор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</si>
  <si>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</si>
  <si>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</si>
  <si>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</si>
  <si>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Оплачено населением и МО Сертолово за 2012 год, руб.</t>
  </si>
  <si>
    <t>Остаток средств  на лицевом счете на 01.01.2013г., руб.</t>
  </si>
  <si>
    <t>Отчет о реализации программы капитального ремонта жилого фонда ООО "УЮТ-СЕРВИС" за период с 01 января 2012г. по 31 декабря 2012г.  по адресу г.Сертолово, ул. Центральная, д. 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</si>
</sst>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2" fontId="16" fillId="0" borderId="22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16" fillId="0" borderId="19" xfId="0" applyFont="1" applyBorder="1" applyAlignment="1">
      <alignment/>
    </xf>
    <xf numFmtId="0" fontId="16" fillId="0" borderId="19" xfId="0" applyFont="1" applyBorder="1" applyAlignment="1">
      <alignment horizontal="center"/>
    </xf>
    <xf numFmtId="2" fontId="16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5" xfId="0" applyFont="1" applyBorder="1" applyAlignment="1">
      <alignment/>
    </xf>
    <xf numFmtId="4" fontId="19" fillId="0" borderId="25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25" xfId="0" applyBorder="1" applyAlignment="1">
      <alignment/>
    </xf>
    <xf numFmtId="4" fontId="19" fillId="0" borderId="25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29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" fontId="8" fillId="0" borderId="24" xfId="0" applyNumberFormat="1" applyFont="1" applyFill="1" applyBorder="1" applyAlignment="1">
      <alignment horizontal="right" vertical="top" wrapText="1"/>
    </xf>
    <xf numFmtId="4" fontId="9" fillId="0" borderId="24" xfId="0" applyNumberFormat="1" applyFont="1" applyFill="1" applyBorder="1" applyAlignment="1">
      <alignment vertical="top" wrapText="1"/>
    </xf>
    <xf numFmtId="4" fontId="8" fillId="0" borderId="24" xfId="0" applyNumberFormat="1" applyFont="1" applyFill="1" applyBorder="1" applyAlignment="1">
      <alignment vertical="top" wrapText="1"/>
    </xf>
    <xf numFmtId="4" fontId="3" fillId="0" borderId="24" xfId="0" applyNumberFormat="1" applyFont="1" applyFill="1" applyBorder="1" applyAlignment="1">
      <alignment vertical="top" wrapText="1"/>
    </xf>
    <xf numFmtId="0" fontId="12" fillId="0" borderId="29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4" fontId="8" fillId="0" borderId="28" xfId="0" applyNumberFormat="1" applyFont="1" applyFill="1" applyBorder="1" applyAlignment="1">
      <alignment horizontal="right" vertical="top" wrapText="1"/>
    </xf>
    <xf numFmtId="4" fontId="9" fillId="0" borderId="28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3" fillId="0" borderId="24" xfId="0" applyNumberFormat="1" applyFont="1" applyFill="1" applyBorder="1" applyAlignment="1">
      <alignment horizontal="right" vertical="top" wrapText="1"/>
    </xf>
    <xf numFmtId="0" fontId="10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24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/>
    </xf>
    <xf numFmtId="2" fontId="44" fillId="0" borderId="25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0" fontId="36" fillId="0" borderId="0" xfId="52" applyFont="1">
      <alignment/>
      <protection/>
    </xf>
    <xf numFmtId="164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" fontId="8" fillId="0" borderId="26" xfId="0" applyNumberFormat="1" applyFont="1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0"/>
  <sheetViews>
    <sheetView tabSelected="1" zoomScalePageLayoutView="0" workbookViewId="0" topLeftCell="C5">
      <selection activeCell="J24" sqref="J24"/>
    </sheetView>
  </sheetViews>
  <sheetFormatPr defaultColWidth="9.00390625" defaultRowHeight="12.75"/>
  <cols>
    <col min="1" max="1" width="3.375" style="44" hidden="1" customWidth="1"/>
    <col min="2" max="2" width="9.125" style="44" hidden="1" customWidth="1"/>
    <col min="3" max="3" width="30.75390625" style="75" customWidth="1"/>
    <col min="4" max="4" width="14.375" style="75" customWidth="1"/>
    <col min="5" max="5" width="11.875" style="75" customWidth="1"/>
    <col min="6" max="6" width="13.25390625" style="75" customWidth="1"/>
    <col min="7" max="7" width="11.875" style="75" customWidth="1"/>
    <col min="8" max="8" width="14.375" style="75" customWidth="1"/>
    <col min="9" max="9" width="33.375" style="75" customWidth="1"/>
    <col min="10" max="10" width="12.25390625" style="44" customWidth="1"/>
    <col min="11" max="16384" width="9.125" style="44" customWidth="1"/>
  </cols>
  <sheetData>
    <row r="1" spans="3:9" ht="12.75" customHeight="1" hidden="1">
      <c r="C1" s="45"/>
      <c r="D1" s="45"/>
      <c r="E1" s="45"/>
      <c r="F1" s="45"/>
      <c r="G1" s="45"/>
      <c r="H1" s="45"/>
      <c r="I1" s="45"/>
    </row>
    <row r="2" spans="3:9" ht="13.5" customHeight="1" hidden="1" thickBot="1">
      <c r="C2" s="45"/>
      <c r="D2" s="45"/>
      <c r="E2" s="45" t="s">
        <v>0</v>
      </c>
      <c r="F2" s="45"/>
      <c r="G2" s="45"/>
      <c r="H2" s="45"/>
      <c r="I2" s="45"/>
    </row>
    <row r="3" spans="3:9" ht="13.5" customHeight="1" hidden="1" thickBot="1">
      <c r="C3" s="46"/>
      <c r="D3" s="47"/>
      <c r="E3" s="48"/>
      <c r="F3" s="48"/>
      <c r="G3" s="48"/>
      <c r="H3" s="48"/>
      <c r="I3" s="49"/>
    </row>
    <row r="4" spans="3:9" ht="12.75" customHeight="1" hidden="1">
      <c r="C4" s="50"/>
      <c r="D4" s="50"/>
      <c r="E4" s="51"/>
      <c r="F4" s="51"/>
      <c r="G4" s="51"/>
      <c r="H4" s="51"/>
      <c r="I4" s="51"/>
    </row>
    <row r="5" spans="3:9" ht="14.25">
      <c r="C5" s="84" t="s">
        <v>1</v>
      </c>
      <c r="D5" s="84"/>
      <c r="E5" s="84"/>
      <c r="F5" s="84"/>
      <c r="G5" s="84"/>
      <c r="H5" s="84"/>
      <c r="I5" s="84"/>
    </row>
    <row r="6" spans="3:9" ht="12.75">
      <c r="C6" s="90" t="s">
        <v>2</v>
      </c>
      <c r="D6" s="90"/>
      <c r="E6" s="90"/>
      <c r="F6" s="90"/>
      <c r="G6" s="90"/>
      <c r="H6" s="90"/>
      <c r="I6" s="90"/>
    </row>
    <row r="7" spans="3:9" ht="12.75">
      <c r="C7" s="90" t="s">
        <v>66</v>
      </c>
      <c r="D7" s="90"/>
      <c r="E7" s="90"/>
      <c r="F7" s="90"/>
      <c r="G7" s="90"/>
      <c r="H7" s="90"/>
      <c r="I7" s="90"/>
    </row>
    <row r="8" spans="3:9" ht="6" customHeight="1" thickBot="1">
      <c r="C8" s="91"/>
      <c r="D8" s="91"/>
      <c r="E8" s="91"/>
      <c r="F8" s="91"/>
      <c r="G8" s="91"/>
      <c r="H8" s="91"/>
      <c r="I8" s="91"/>
    </row>
    <row r="9" spans="3:9" ht="50.25" customHeight="1" thickBot="1">
      <c r="C9" s="52" t="s">
        <v>3</v>
      </c>
      <c r="D9" s="53" t="s">
        <v>67</v>
      </c>
      <c r="E9" s="54" t="s">
        <v>68</v>
      </c>
      <c r="F9" s="54" t="s">
        <v>69</v>
      </c>
      <c r="G9" s="54" t="s">
        <v>4</v>
      </c>
      <c r="H9" s="54" t="s">
        <v>70</v>
      </c>
      <c r="I9" s="53" t="s">
        <v>5</v>
      </c>
    </row>
    <row r="10" spans="3:9" ht="13.5" customHeight="1" thickBot="1">
      <c r="C10" s="92" t="s">
        <v>6</v>
      </c>
      <c r="D10" s="85"/>
      <c r="E10" s="85"/>
      <c r="F10" s="85"/>
      <c r="G10" s="85"/>
      <c r="H10" s="85"/>
      <c r="I10" s="93"/>
    </row>
    <row r="11" spans="3:9" ht="13.5" customHeight="1" thickBot="1">
      <c r="C11" s="55" t="s">
        <v>7</v>
      </c>
      <c r="D11" s="56">
        <v>170254.01999999955</v>
      </c>
      <c r="E11" s="57">
        <f>951405.65-114.45+1395516.29-2986.07</f>
        <v>2343821.4200000004</v>
      </c>
      <c r="F11" s="57">
        <f>1029165.56+1293074.17</f>
        <v>2322239.73</v>
      </c>
      <c r="G11" s="57">
        <v>2375180.33</v>
      </c>
      <c r="H11" s="57">
        <f>+D11+E11-F11</f>
        <v>191835.70999999996</v>
      </c>
      <c r="I11" s="94" t="s">
        <v>61</v>
      </c>
    </row>
    <row r="12" spans="3:9" ht="13.5" customHeight="1" thickBot="1">
      <c r="C12" s="55" t="s">
        <v>8</v>
      </c>
      <c r="D12" s="56">
        <v>55303.5</v>
      </c>
      <c r="E12" s="58">
        <f>222104.09-12453.78+401515.36-16154.38</f>
        <v>595011.2899999999</v>
      </c>
      <c r="F12" s="58">
        <f>238234.29+336850.23</f>
        <v>575084.52</v>
      </c>
      <c r="G12" s="57">
        <v>592974.84</v>
      </c>
      <c r="H12" s="57">
        <f>+D12+E12-F12</f>
        <v>75230.2699999999</v>
      </c>
      <c r="I12" s="95"/>
    </row>
    <row r="13" spans="3:9" ht="13.5" customHeight="1" thickBot="1">
      <c r="C13" s="55" t="s">
        <v>9</v>
      </c>
      <c r="D13" s="56">
        <v>34743.439999999944</v>
      </c>
      <c r="E13" s="58">
        <f>268277.48-9378.82+136592.81-3136.31</f>
        <v>392355.16</v>
      </c>
      <c r="F13" s="58">
        <f>228325.1+150796.15</f>
        <v>379121.25</v>
      </c>
      <c r="G13" s="57">
        <f>+E13</f>
        <v>392355.16</v>
      </c>
      <c r="H13" s="57">
        <f>+D13+E13-F13</f>
        <v>47977.34999999992</v>
      </c>
      <c r="I13" s="95"/>
    </row>
    <row r="14" spans="3:9" ht="13.5" customHeight="1" thickBot="1">
      <c r="C14" s="55" t="s">
        <v>10</v>
      </c>
      <c r="D14" s="56">
        <v>18875.380000000034</v>
      </c>
      <c r="E14" s="58">
        <f>90377.88-3159.54+46009.32-1056.31+52287.03-2025.38+26579.28-1579.03</f>
        <v>207433.25</v>
      </c>
      <c r="F14" s="58">
        <f>76941.46+50793.59+28767.57+43817.72</f>
        <v>200320.34</v>
      </c>
      <c r="G14" s="57">
        <f>+E14</f>
        <v>207433.25</v>
      </c>
      <c r="H14" s="57">
        <f>+D14+E14-F14</f>
        <v>25988.290000000037</v>
      </c>
      <c r="I14" s="96"/>
    </row>
    <row r="15" spans="3:9" ht="13.5" customHeight="1" thickBot="1">
      <c r="C15" s="55" t="s">
        <v>11</v>
      </c>
      <c r="D15" s="59">
        <f>SUM(D11:D14)</f>
        <v>279176.3399999995</v>
      </c>
      <c r="E15" s="59">
        <f>SUM(E11:E14)</f>
        <v>3538621.1200000006</v>
      </c>
      <c r="F15" s="59">
        <f>SUM(F11:F14)</f>
        <v>3476765.84</v>
      </c>
      <c r="G15" s="59">
        <f>SUM(G11:G14)</f>
        <v>3567943.58</v>
      </c>
      <c r="H15" s="59">
        <f>SUM(H11:H14)</f>
        <v>341031.6199999998</v>
      </c>
      <c r="I15" s="60"/>
    </row>
    <row r="16" spans="3:9" ht="13.5" customHeight="1" thickBot="1">
      <c r="C16" s="85" t="s">
        <v>12</v>
      </c>
      <c r="D16" s="85"/>
      <c r="E16" s="85"/>
      <c r="F16" s="85"/>
      <c r="G16" s="85"/>
      <c r="H16" s="85"/>
      <c r="I16" s="85"/>
    </row>
    <row r="17" spans="3:9" ht="38.25" customHeight="1" thickBot="1">
      <c r="C17" s="61" t="s">
        <v>3</v>
      </c>
      <c r="D17" s="53" t="s">
        <v>67</v>
      </c>
      <c r="E17" s="54" t="s">
        <v>68</v>
      </c>
      <c r="F17" s="54" t="s">
        <v>69</v>
      </c>
      <c r="G17" s="54" t="s">
        <v>4</v>
      </c>
      <c r="H17" s="54" t="s">
        <v>70</v>
      </c>
      <c r="I17" s="62" t="s">
        <v>13</v>
      </c>
    </row>
    <row r="18" spans="3:9" ht="13.5" customHeight="1" thickBot="1">
      <c r="C18" s="52" t="s">
        <v>14</v>
      </c>
      <c r="D18" s="63">
        <v>106958.20999999996</v>
      </c>
      <c r="E18" s="64">
        <v>1449012.33</v>
      </c>
      <c r="F18" s="64">
        <v>1436260.8</v>
      </c>
      <c r="G18" s="64">
        <f>+E18</f>
        <v>1449012.33</v>
      </c>
      <c r="H18" s="64">
        <f>+D18+E18-F18</f>
        <v>119709.73999999999</v>
      </c>
      <c r="I18" s="97" t="s">
        <v>62</v>
      </c>
    </row>
    <row r="19" spans="3:10" ht="14.25" customHeight="1" thickBot="1">
      <c r="C19" s="55" t="s">
        <v>15</v>
      </c>
      <c r="D19" s="56">
        <v>16874.649999999965</v>
      </c>
      <c r="E19" s="57">
        <v>251465.53</v>
      </c>
      <c r="F19" s="57">
        <v>246887.67</v>
      </c>
      <c r="G19" s="64">
        <v>355598.31</v>
      </c>
      <c r="H19" s="64">
        <f aca="true" t="shared" si="0" ref="H19:H25">+D19+E19-F19</f>
        <v>21452.509999999922</v>
      </c>
      <c r="I19" s="98"/>
      <c r="J19" s="65"/>
    </row>
    <row r="20" spans="3:9" ht="13.5" customHeight="1" thickBot="1">
      <c r="C20" s="61" t="s">
        <v>16</v>
      </c>
      <c r="D20" s="66">
        <v>27369.98000000001</v>
      </c>
      <c r="E20" s="57">
        <v>488278.83</v>
      </c>
      <c r="F20" s="57">
        <v>486466.31</v>
      </c>
      <c r="G20" s="64">
        <v>618020</v>
      </c>
      <c r="H20" s="64">
        <f t="shared" si="0"/>
        <v>29182.50000000006</v>
      </c>
      <c r="I20" s="67"/>
    </row>
    <row r="21" spans="3:9" ht="12.75" customHeight="1" thickBot="1">
      <c r="C21" s="55" t="s">
        <v>17</v>
      </c>
      <c r="D21" s="56">
        <v>15073.929999999993</v>
      </c>
      <c r="E21" s="57">
        <v>203983.78</v>
      </c>
      <c r="F21" s="57">
        <v>201763.17</v>
      </c>
      <c r="G21" s="64">
        <f>+E21</f>
        <v>203983.78</v>
      </c>
      <c r="H21" s="64">
        <f t="shared" si="0"/>
        <v>17294.53999999998</v>
      </c>
      <c r="I21" s="67" t="s">
        <v>18</v>
      </c>
    </row>
    <row r="22" spans="3:9" ht="13.5" customHeight="1" thickBot="1">
      <c r="C22" s="55" t="s">
        <v>19</v>
      </c>
      <c r="D22" s="56">
        <v>21936.68000000005</v>
      </c>
      <c r="E22" s="57">
        <v>301529.9</v>
      </c>
      <c r="F22" s="57">
        <v>298427.1</v>
      </c>
      <c r="G22" s="64">
        <v>336116.56</v>
      </c>
      <c r="H22" s="64">
        <f t="shared" si="0"/>
        <v>25039.480000000098</v>
      </c>
      <c r="I22" s="67" t="s">
        <v>20</v>
      </c>
    </row>
    <row r="23" spans="3:9" ht="13.5" customHeight="1" thickBot="1">
      <c r="C23" s="55" t="s">
        <v>21</v>
      </c>
      <c r="D23" s="56">
        <v>1037.2999999999993</v>
      </c>
      <c r="E23" s="58">
        <v>13912.63</v>
      </c>
      <c r="F23" s="58">
        <v>13805.72</v>
      </c>
      <c r="G23" s="64">
        <f>+E23</f>
        <v>13912.63</v>
      </c>
      <c r="H23" s="64">
        <f t="shared" si="0"/>
        <v>1144.2099999999991</v>
      </c>
      <c r="I23" s="68" t="s">
        <v>22</v>
      </c>
    </row>
    <row r="24" spans="3:9" ht="13.5" customHeight="1" thickBot="1">
      <c r="C24" s="61" t="s">
        <v>23</v>
      </c>
      <c r="D24" s="56">
        <v>14550.550000000017</v>
      </c>
      <c r="E24" s="58">
        <v>188965.59</v>
      </c>
      <c r="F24" s="58">
        <v>186141.33</v>
      </c>
      <c r="G24" s="64">
        <f>+E24</f>
        <v>188965.59</v>
      </c>
      <c r="H24" s="64">
        <f t="shared" si="0"/>
        <v>17374.810000000027</v>
      </c>
      <c r="I24" s="67"/>
    </row>
    <row r="25" spans="3:9" ht="13.5" customHeight="1" hidden="1">
      <c r="C25" s="55" t="s">
        <v>24</v>
      </c>
      <c r="D25" s="56"/>
      <c r="E25" s="58"/>
      <c r="F25" s="58"/>
      <c r="G25" s="64">
        <f>+E25</f>
        <v>0</v>
      </c>
      <c r="H25" s="64">
        <f t="shared" si="0"/>
        <v>0</v>
      </c>
      <c r="I25" s="68" t="s">
        <v>57</v>
      </c>
    </row>
    <row r="26" spans="3:9" s="69" customFormat="1" ht="13.5" customHeight="1" thickBot="1">
      <c r="C26" s="55" t="s">
        <v>11</v>
      </c>
      <c r="D26" s="59">
        <f>SUM(D18:D25)</f>
        <v>203801.3</v>
      </c>
      <c r="E26" s="59">
        <f>SUM(E18:E25)</f>
        <v>2897148.5899999994</v>
      </c>
      <c r="F26" s="59">
        <f>SUM(F18:F25)</f>
        <v>2869752.1</v>
      </c>
      <c r="G26" s="59">
        <f>SUM(G18:G25)</f>
        <v>3165609.1999999997</v>
      </c>
      <c r="H26" s="59">
        <f>SUM(H18:H25)</f>
        <v>231197.79000000007</v>
      </c>
      <c r="I26" s="70"/>
    </row>
    <row r="27" spans="3:9" ht="13.5" customHeight="1" thickBot="1">
      <c r="C27" s="86" t="s">
        <v>25</v>
      </c>
      <c r="D27" s="86"/>
      <c r="E27" s="86"/>
      <c r="F27" s="86"/>
      <c r="G27" s="86"/>
      <c r="H27" s="86"/>
      <c r="I27" s="86"/>
    </row>
    <row r="28" spans="3:9" ht="28.5" customHeight="1" thickBot="1">
      <c r="C28" s="71" t="s">
        <v>26</v>
      </c>
      <c r="D28" s="87" t="s">
        <v>27</v>
      </c>
      <c r="E28" s="88"/>
      <c r="F28" s="88"/>
      <c r="G28" s="88"/>
      <c r="H28" s="89"/>
      <c r="I28" s="72" t="s">
        <v>28</v>
      </c>
    </row>
    <row r="29" spans="3:8" ht="26.25" customHeight="1">
      <c r="C29" s="73" t="s">
        <v>71</v>
      </c>
      <c r="D29" s="73"/>
      <c r="E29" s="73"/>
      <c r="F29" s="73"/>
      <c r="G29" s="73"/>
      <c r="H29" s="74">
        <f>+H15+H26</f>
        <v>572229.4099999999</v>
      </c>
    </row>
    <row r="30" spans="3:6" ht="15" customHeight="1">
      <c r="C30" s="80"/>
      <c r="D30" s="81"/>
      <c r="E30" s="81"/>
      <c r="F30" s="81"/>
    </row>
  </sheetData>
  <sheetProtection/>
  <mergeCells count="10">
    <mergeCell ref="C5:I5"/>
    <mergeCell ref="C16:I16"/>
    <mergeCell ref="C27:I27"/>
    <mergeCell ref="D28:H28"/>
    <mergeCell ref="C6:I6"/>
    <mergeCell ref="C7:I7"/>
    <mergeCell ref="C8:I8"/>
    <mergeCell ref="C10:I10"/>
    <mergeCell ref="I11:I14"/>
    <mergeCell ref="I18:I19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120" zoomScaleSheetLayoutView="120" zoomScalePageLayoutView="0" workbookViewId="0" topLeftCell="A1">
      <selection activeCell="B4" sqref="B4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75390625" style="0" customWidth="1"/>
  </cols>
  <sheetData>
    <row r="1" spans="1:9" ht="12.75">
      <c r="A1" s="99" t="s">
        <v>29</v>
      </c>
      <c r="B1" s="99"/>
      <c r="C1" s="99"/>
      <c r="D1" s="99"/>
      <c r="E1" s="99"/>
      <c r="F1" s="99"/>
      <c r="G1" s="99"/>
      <c r="H1" s="99"/>
      <c r="I1" s="99"/>
    </row>
    <row r="2" spans="1:9" ht="12.75">
      <c r="A2" s="99" t="s">
        <v>30</v>
      </c>
      <c r="B2" s="99"/>
      <c r="C2" s="99"/>
      <c r="D2" s="99"/>
      <c r="E2" s="99"/>
      <c r="F2" s="99"/>
      <c r="G2" s="99"/>
      <c r="H2" s="99"/>
      <c r="I2" s="99"/>
    </row>
    <row r="3" spans="1:9" ht="12.75">
      <c r="A3" s="99" t="s">
        <v>72</v>
      </c>
      <c r="B3" s="99"/>
      <c r="C3" s="99"/>
      <c r="D3" s="99"/>
      <c r="E3" s="99"/>
      <c r="F3" s="99"/>
      <c r="G3" s="99"/>
      <c r="H3" s="99"/>
      <c r="I3" s="99"/>
    </row>
    <row r="4" spans="1:9" ht="51">
      <c r="A4" s="76" t="s">
        <v>31</v>
      </c>
      <c r="B4" s="76" t="s">
        <v>73</v>
      </c>
      <c r="C4" s="77" t="s">
        <v>58</v>
      </c>
      <c r="D4" s="77" t="s">
        <v>32</v>
      </c>
      <c r="E4" s="77" t="s">
        <v>33</v>
      </c>
      <c r="F4" s="77" t="s">
        <v>34</v>
      </c>
      <c r="G4" s="77" t="s">
        <v>35</v>
      </c>
      <c r="H4" s="76" t="s">
        <v>74</v>
      </c>
      <c r="I4" s="76" t="s">
        <v>36</v>
      </c>
    </row>
    <row r="5" spans="1:9" ht="15">
      <c r="A5" s="78" t="s">
        <v>37</v>
      </c>
      <c r="B5" s="79">
        <v>135.31616</v>
      </c>
      <c r="C5" s="79">
        <v>0</v>
      </c>
      <c r="D5" s="79">
        <v>251.46553</v>
      </c>
      <c r="E5" s="79">
        <v>246.88767</v>
      </c>
      <c r="F5" s="79">
        <v>4.32</v>
      </c>
      <c r="G5" s="79">
        <v>355.59831</v>
      </c>
      <c r="H5" s="79">
        <v>21.45251</v>
      </c>
      <c r="I5" s="79">
        <f>B5+D5+F5-G5</f>
        <v>35.50337999999999</v>
      </c>
    </row>
    <row r="7" ht="15">
      <c r="A7" t="s">
        <v>75</v>
      </c>
    </row>
    <row r="8" ht="12.75">
      <c r="A8" t="s">
        <v>76</v>
      </c>
    </row>
    <row r="9" ht="12.75">
      <c r="A9" t="s">
        <v>77</v>
      </c>
    </row>
    <row r="10" ht="12.75">
      <c r="A10" t="s">
        <v>78</v>
      </c>
    </row>
    <row r="11" ht="12.75">
      <c r="A11" t="s">
        <v>79</v>
      </c>
    </row>
    <row r="12" ht="15">
      <c r="A12" s="82" t="s">
        <v>80</v>
      </c>
    </row>
    <row r="13" ht="12.75">
      <c r="A13" t="s">
        <v>81</v>
      </c>
    </row>
    <row r="14" ht="12.75">
      <c r="A14" t="s">
        <v>82</v>
      </c>
    </row>
    <row r="15" ht="12.75">
      <c r="A15" t="s">
        <v>83</v>
      </c>
    </row>
    <row r="16" ht="12.75">
      <c r="A16" t="s">
        <v>84</v>
      </c>
    </row>
    <row r="17" ht="12.75">
      <c r="A17" t="s">
        <v>85</v>
      </c>
    </row>
    <row r="18" ht="12.75">
      <c r="A18" t="s">
        <v>86</v>
      </c>
    </row>
    <row r="19" ht="12.75">
      <c r="A19" t="s">
        <v>87</v>
      </c>
    </row>
    <row r="20" ht="12.75">
      <c r="A20" t="s">
        <v>88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.625" style="0" customWidth="1"/>
    <col min="2" max="2" width="22.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5.00390625" style="0" customWidth="1"/>
  </cols>
  <sheetData>
    <row r="1" spans="1:7" ht="30.75" customHeight="1">
      <c r="A1" s="100" t="s">
        <v>102</v>
      </c>
      <c r="B1" s="100"/>
      <c r="C1" s="100"/>
      <c r="D1" s="100"/>
      <c r="E1" s="100"/>
      <c r="F1" s="100"/>
      <c r="G1" s="100"/>
    </row>
    <row r="2" spans="1:7" ht="29.25" customHeight="1" thickBot="1">
      <c r="A2" s="101"/>
      <c r="B2" s="101"/>
      <c r="C2" s="101"/>
      <c r="D2" s="101"/>
      <c r="E2" s="101"/>
      <c r="F2" s="101"/>
      <c r="G2" s="101"/>
    </row>
    <row r="3" spans="1:7" ht="13.5" thickBot="1">
      <c r="A3" s="4"/>
      <c r="B3" s="5"/>
      <c r="C3" s="1"/>
      <c r="D3" s="5"/>
      <c r="E3" s="5"/>
      <c r="F3" s="102" t="s">
        <v>38</v>
      </c>
      <c r="G3" s="103"/>
    </row>
    <row r="4" spans="1:7" ht="12.75">
      <c r="A4" s="6" t="s">
        <v>39</v>
      </c>
      <c r="B4" s="7" t="s">
        <v>40</v>
      </c>
      <c r="C4" s="8" t="s">
        <v>41</v>
      </c>
      <c r="D4" s="7" t="s">
        <v>42</v>
      </c>
      <c r="E4" s="9" t="s">
        <v>43</v>
      </c>
      <c r="F4" s="9"/>
      <c r="G4" s="9"/>
    </row>
    <row r="5" spans="1:7" ht="12.75">
      <c r="A5" s="6" t="s">
        <v>44</v>
      </c>
      <c r="B5" s="7"/>
      <c r="C5" s="8"/>
      <c r="D5" s="7" t="s">
        <v>45</v>
      </c>
      <c r="E5" s="7" t="s">
        <v>46</v>
      </c>
      <c r="F5" s="7" t="s">
        <v>47</v>
      </c>
      <c r="G5" s="7" t="s">
        <v>48</v>
      </c>
    </row>
    <row r="6" spans="1:7" ht="12.75">
      <c r="A6" s="6"/>
      <c r="B6" s="7"/>
      <c r="C6" s="8"/>
      <c r="D6" s="7" t="s">
        <v>49</v>
      </c>
      <c r="E6" s="7"/>
      <c r="F6" s="7" t="s">
        <v>50</v>
      </c>
      <c r="G6" s="7" t="s">
        <v>51</v>
      </c>
    </row>
    <row r="7" spans="1:7" ht="12.75">
      <c r="A7" s="6"/>
      <c r="B7" s="7"/>
      <c r="C7" s="8"/>
      <c r="D7" s="7"/>
      <c r="E7" s="10"/>
      <c r="G7" s="7" t="s">
        <v>52</v>
      </c>
    </row>
    <row r="8" spans="1:7" ht="13.5" thickBot="1">
      <c r="A8" s="11"/>
      <c r="B8" s="12"/>
      <c r="C8" s="3"/>
      <c r="D8" s="12"/>
      <c r="E8" s="12"/>
      <c r="F8" s="12"/>
      <c r="G8" s="12"/>
    </row>
    <row r="9" spans="1:7" ht="12.75">
      <c r="A9" s="5"/>
      <c r="B9" s="13"/>
      <c r="C9" s="1"/>
      <c r="D9" s="5"/>
      <c r="E9" s="13"/>
      <c r="F9" s="13"/>
      <c r="G9" s="13"/>
    </row>
    <row r="10" spans="1:7" ht="12.75" customHeight="1">
      <c r="A10" s="7">
        <v>1</v>
      </c>
      <c r="B10" s="14" t="s">
        <v>63</v>
      </c>
      <c r="C10" s="6" t="s">
        <v>89</v>
      </c>
      <c r="D10" s="7" t="s">
        <v>90</v>
      </c>
      <c r="E10" s="15">
        <v>417</v>
      </c>
      <c r="F10" s="16">
        <v>41.7</v>
      </c>
      <c r="G10" s="16">
        <f aca="true" t="shared" si="0" ref="G10:G15">+E10-F10</f>
        <v>375.3</v>
      </c>
    </row>
    <row r="11" spans="1:7" ht="12.75">
      <c r="A11" s="7"/>
      <c r="B11" s="14"/>
      <c r="C11" s="6" t="s">
        <v>91</v>
      </c>
      <c r="D11" s="7" t="s">
        <v>90</v>
      </c>
      <c r="E11" s="15">
        <v>83.6</v>
      </c>
      <c r="F11" s="16">
        <v>8.3</v>
      </c>
      <c r="G11" s="16">
        <f t="shared" si="0"/>
        <v>75.3</v>
      </c>
    </row>
    <row r="12" spans="1:7" ht="12.75">
      <c r="A12" s="7"/>
      <c r="B12" s="14"/>
      <c r="C12" s="8" t="s">
        <v>92</v>
      </c>
      <c r="D12" s="7" t="s">
        <v>65</v>
      </c>
      <c r="E12" s="16">
        <v>228.3</v>
      </c>
      <c r="F12" s="16">
        <v>22.9</v>
      </c>
      <c r="G12" s="16">
        <f t="shared" si="0"/>
        <v>205.4</v>
      </c>
    </row>
    <row r="13" spans="1:7" ht="12.75">
      <c r="A13" s="7"/>
      <c r="B13" s="14"/>
      <c r="C13" s="8" t="s">
        <v>93</v>
      </c>
      <c r="D13" s="7" t="s">
        <v>94</v>
      </c>
      <c r="E13" s="16">
        <v>2596.93</v>
      </c>
      <c r="F13" s="16">
        <v>259.693</v>
      </c>
      <c r="G13" s="16">
        <f t="shared" si="0"/>
        <v>2337.237</v>
      </c>
    </row>
    <row r="14" spans="1:7" ht="12.75">
      <c r="A14" s="7"/>
      <c r="B14" s="14"/>
      <c r="C14" s="6" t="s">
        <v>64</v>
      </c>
      <c r="D14" s="7" t="s">
        <v>95</v>
      </c>
      <c r="E14" s="16">
        <v>2800.3</v>
      </c>
      <c r="F14" s="16">
        <v>280.03</v>
      </c>
      <c r="G14" s="16">
        <f t="shared" si="0"/>
        <v>2520.2700000000004</v>
      </c>
    </row>
    <row r="15" spans="1:7" ht="12.75">
      <c r="A15" s="7"/>
      <c r="B15" s="14"/>
      <c r="C15" s="8" t="s">
        <v>96</v>
      </c>
      <c r="D15" s="7"/>
      <c r="E15" s="16">
        <v>53.97</v>
      </c>
      <c r="F15" s="16">
        <v>5.397</v>
      </c>
      <c r="G15" s="16">
        <f t="shared" si="0"/>
        <v>48.573</v>
      </c>
    </row>
    <row r="16" spans="1:7" ht="12.75">
      <c r="A16" s="7"/>
      <c r="B16" s="14"/>
      <c r="C16" s="8"/>
      <c r="D16" s="7"/>
      <c r="E16" s="17"/>
      <c r="F16" s="18"/>
      <c r="G16" s="16"/>
    </row>
    <row r="17" spans="1:7" ht="12.75">
      <c r="A17" s="7"/>
      <c r="B17" s="14"/>
      <c r="C17" s="19" t="s">
        <v>53</v>
      </c>
      <c r="D17" s="20"/>
      <c r="E17" s="21">
        <f>SUM(E10:E16)</f>
        <v>6180.1</v>
      </c>
      <c r="F17" s="21">
        <f>SUM(F10:F16)</f>
        <v>618.02</v>
      </c>
      <c r="G17" s="21">
        <f>SUM(G10:G16)</f>
        <v>5562.080000000001</v>
      </c>
    </row>
    <row r="18" spans="1:7" ht="13.5" thickBot="1">
      <c r="A18" s="22"/>
      <c r="B18" s="23"/>
      <c r="C18" s="24"/>
      <c r="D18" s="25"/>
      <c r="E18" s="17"/>
      <c r="F18" s="17"/>
      <c r="G18" s="17"/>
    </row>
    <row r="19" spans="1:7" ht="12.75">
      <c r="A19" s="5"/>
      <c r="B19" s="13"/>
      <c r="C19" s="26"/>
      <c r="D19" s="26"/>
      <c r="E19" s="27"/>
      <c r="F19" s="27"/>
      <c r="G19" s="27"/>
    </row>
    <row r="20" spans="1:7" ht="12.75">
      <c r="A20" s="10"/>
      <c r="B20" s="28" t="s">
        <v>11</v>
      </c>
      <c r="C20" s="29"/>
      <c r="D20" s="29"/>
      <c r="E20" s="30">
        <f>E17</f>
        <v>6180.1</v>
      </c>
      <c r="F20" s="30">
        <f>F17</f>
        <v>618.02</v>
      </c>
      <c r="G20" s="30">
        <f>G17</f>
        <v>5562.080000000001</v>
      </c>
    </row>
    <row r="21" spans="1:7" ht="13.5" thickBot="1">
      <c r="A21" s="12"/>
      <c r="B21" s="31"/>
      <c r="C21" s="32"/>
      <c r="D21" s="32"/>
      <c r="E21" s="33"/>
      <c r="F21" s="33"/>
      <c r="G21" s="33"/>
    </row>
    <row r="22" spans="1:7" ht="12.75">
      <c r="A22" s="2"/>
      <c r="B22" s="2"/>
      <c r="C22" s="34"/>
      <c r="D22" s="34"/>
      <c r="E22" s="8"/>
      <c r="F22" s="8"/>
      <c r="G22" s="8"/>
    </row>
    <row r="23" spans="1:7" ht="63.75" customHeight="1">
      <c r="A23" s="35" t="s">
        <v>54</v>
      </c>
      <c r="B23" s="35" t="s">
        <v>59</v>
      </c>
      <c r="C23" s="35" t="s">
        <v>97</v>
      </c>
      <c r="D23" s="35" t="s">
        <v>98</v>
      </c>
      <c r="E23" s="36" t="s">
        <v>55</v>
      </c>
      <c r="F23" s="35" t="s">
        <v>99</v>
      </c>
      <c r="G23" s="37"/>
    </row>
    <row r="24" spans="1:7" ht="15">
      <c r="A24" s="38">
        <v>1</v>
      </c>
      <c r="B24" s="39">
        <v>27369.98000000001</v>
      </c>
      <c r="C24" s="39">
        <v>488278.83</v>
      </c>
      <c r="D24" s="39">
        <v>486466.31</v>
      </c>
      <c r="E24" s="39">
        <v>83947.2</v>
      </c>
      <c r="F24" s="39">
        <f>+B24+C24-D24</f>
        <v>29182.50000000006</v>
      </c>
      <c r="G24" s="40"/>
    </row>
    <row r="25" spans="1:7" ht="15">
      <c r="A25" s="41"/>
      <c r="B25" s="40"/>
      <c r="C25" s="40"/>
      <c r="D25" s="40"/>
      <c r="E25" s="40"/>
      <c r="F25" s="40"/>
      <c r="G25" s="40"/>
    </row>
    <row r="26" spans="1:5" ht="90">
      <c r="A26" s="35" t="s">
        <v>54</v>
      </c>
      <c r="B26" s="35" t="s">
        <v>60</v>
      </c>
      <c r="C26" s="35" t="s">
        <v>100</v>
      </c>
      <c r="D26" s="35" t="s">
        <v>56</v>
      </c>
      <c r="E26" s="35" t="s">
        <v>101</v>
      </c>
    </row>
    <row r="27" spans="1:5" ht="15">
      <c r="A27" s="42">
        <v>1</v>
      </c>
      <c r="B27" s="43">
        <v>152341.33000000002</v>
      </c>
      <c r="C27" s="43">
        <f>+D24+E24</f>
        <v>570413.51</v>
      </c>
      <c r="D27" s="43">
        <v>618020</v>
      </c>
      <c r="E27" s="43">
        <f>+B27+C27-D27</f>
        <v>104734.84000000008</v>
      </c>
    </row>
    <row r="30" ht="12.75">
      <c r="E30" s="83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2011-03-25T07:20:24Z</dcterms:created>
  <dcterms:modified xsi:type="dcterms:W3CDTF">2013-04-16T12:22:56Z</dcterms:modified>
  <cp:category/>
  <cp:version/>
  <cp:contentType/>
  <cp:contentStatus/>
</cp:coreProperties>
</file>