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<sst xmlns="http://schemas.openxmlformats.org/spreadsheetml/2006/main" count="111" uniqueCount="101">
  <si>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</si>
  <si>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</si>
  <si>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</si>
  <si>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</si>
  <si>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</si>
  <si>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</si>
  <si>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</si>
  <si>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</si>
  <si>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</si>
  <si>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</si>
  <si>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</si>
  <si>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</si>
  <si>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</si>
  <si>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</si>
  <si>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</si>
  <si>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</si>
  <si>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</si>
  <si>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</si>
  <si>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</si>
  <si>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</si>
  <si>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</si>
  <si>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</si>
  <si>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</si>
  <si>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</si>
  <si>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</si>
  <si>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</si>
  <si>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</si>
  <si>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</si>
  <si>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</si>
  <si>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</si>
  <si>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</si>
  <si>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</si>
  <si>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</si>
  <si>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</si>
  <si>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</si>
  <si>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</si>
  <si>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</si>
  <si>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</si>
  <si>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 xml:space="preserve"> ООО"ЦБИ",  ОАО "Сертоловский Водоканал"</t>
  </si>
  <si>
    <t>ООО "Уют-Сервис", договор управления № Н/2008-12 от 01.05.2008г.</t>
  </si>
  <si>
    <t xml:space="preserve"> ООО"Технострой-3"</t>
  </si>
  <si>
    <t>Остаток на 01.01.2011г., тыс.руб. (получено)</t>
  </si>
  <si>
    <t>имущества жилого дома № 4/1  по ул. Центральная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</si>
  <si>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</si>
  <si>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</si>
  <si>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</si>
  <si>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</si>
  <si>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</si>
  <si>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4/1 по ул. Центральная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</si>
  <si>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</si>
  <si>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</si>
  <si>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129,10 </t>
    </r>
    <r>
      <rPr>
        <sz val="10"/>
        <rFont val="Arial Cyr"/>
        <family val="0"/>
      </rPr>
      <t>тыс.рублей, в том числе:</t>
    </r>
  </si>
  <si>
    <t>очистка кровли и козырьков от снега - 26,08 т.р.</t>
  </si>
  <si>
    <t>аварийное обслуживание - 16,25 т.р.</t>
  </si>
  <si>
    <t>смена труб, кранов - 2,52 т.р.</t>
  </si>
  <si>
    <t>замеры сопротивления изоляции - 59,34 т.р.</t>
  </si>
  <si>
    <t>ремонт лифтового оборудования - 15,79 т.р.</t>
  </si>
  <si>
    <t>смена тамбурной двери, замков, задвижек - 2,73 т.р.</t>
  </si>
  <si>
    <t>ремонт кровли - 1,54 т.р.</t>
  </si>
  <si>
    <t>обработка подвала от грызунов - 1,50 т.р.</t>
  </si>
  <si>
    <t>изготовление шиберов, ремонт клапанов - 2,07 т.р.</t>
  </si>
  <si>
    <t>смена автомат.выключателей, патронов - 0.17 т.р.</t>
  </si>
  <si>
    <t>заделка подвальных окон, смена стекла - 0.8 т.р.</t>
  </si>
  <si>
    <t>окрраска мусорных баков - 0.18 т.р.</t>
  </si>
  <si>
    <t>установка экрана на ливневые трубы - 0.13 т.р.</t>
  </si>
  <si>
    <t>Отчет о реализации программы капитального ремонта жилого фонда ООО "УЮТ-СЕРВИС"  за период с 01 мая 2012г. по 31 декабря 2012г.  по адресу г.Сертолово, ул. Центральная, д. 4/1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</si>
  <si>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</si>
  <si>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</si>
  <si>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</si>
  <si>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</si>
  <si>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</si>
  <si>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</si>
  <si>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</si>
  <si>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</si>
  <si>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</si>
  <si>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</si>
  <si>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</si>
  <si>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</si>
  <si>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</si>
  <si>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</si>
  <si>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</si>
  <si>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</si>
  <si>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4/1</t>
  </si>
  <si>
    <t>замена теплового пункта</t>
  </si>
  <si>
    <t>1 шт.</t>
  </si>
  <si>
    <t>герметизация швов</t>
  </si>
  <si>
    <t>166 м.п.</t>
  </si>
  <si>
    <t>замена системы ГВС</t>
  </si>
  <si>
    <t>172 м.п.</t>
  </si>
  <si>
    <t>тепловая изоляция системы ГВС</t>
  </si>
  <si>
    <t>Всего</t>
  </si>
  <si>
    <t>№ п/п</t>
  </si>
  <si>
    <t>Задолженность населения на 01.05.2012г., руб.</t>
  </si>
  <si>
    <t>Начислено за 2012 год, руб.</t>
  </si>
  <si>
    <t>Оплачено населением за 2012 год, руб.</t>
  </si>
  <si>
    <t>Доля МО Сертолово, руб.</t>
  </si>
  <si>
    <t>Задолженность населения на 01.01.2013г., руб.</t>
  </si>
  <si>
    <t>Остаток средств  на лицевом счете на 01.05.2012г., руб.</t>
  </si>
  <si>
    <t>Оплачено населением и МО Сертолово за 2012 год, руб.</t>
  </si>
  <si>
    <t>Израсходованно,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</si>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</sst>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8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26" xfId="0" applyFont="1" applyBorder="1" applyAlignment="1">
      <alignment/>
    </xf>
    <xf numFmtId="0" fontId="0" fillId="0" borderId="21" xfId="0" applyBorder="1" applyAlignment="1">
      <alignment/>
    </xf>
    <xf numFmtId="2" fontId="18" fillId="0" borderId="22" xfId="0" applyNumberFormat="1" applyFont="1" applyBorder="1" applyAlignment="1">
      <alignment horizontal="center"/>
    </xf>
    <xf numFmtId="2" fontId="18" fillId="0" borderId="26" xfId="59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0" fontId="13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C32" sqref="C32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33.375" style="32" customWidth="1"/>
    <col min="10" max="10" width="10.125" style="1" bestFit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5" t="s">
        <v>1</v>
      </c>
      <c r="D5" s="95"/>
      <c r="E5" s="95"/>
      <c r="F5" s="95"/>
      <c r="G5" s="95"/>
      <c r="H5" s="95"/>
      <c r="I5" s="95"/>
    </row>
    <row r="6" spans="3:9" ht="12.75">
      <c r="C6" s="96" t="s">
        <v>2</v>
      </c>
      <c r="D6" s="96"/>
      <c r="E6" s="96"/>
      <c r="F6" s="96"/>
      <c r="G6" s="96"/>
      <c r="H6" s="96"/>
      <c r="I6" s="96"/>
    </row>
    <row r="7" spans="3:9" ht="12.75">
      <c r="C7" s="96" t="s">
        <v>42</v>
      </c>
      <c r="D7" s="96"/>
      <c r="E7" s="96"/>
      <c r="F7" s="96"/>
      <c r="G7" s="96"/>
      <c r="H7" s="96"/>
      <c r="I7" s="96"/>
    </row>
    <row r="8" spans="3:9" ht="6" customHeight="1" thickBot="1">
      <c r="C8" s="97"/>
      <c r="D8" s="97"/>
      <c r="E8" s="97"/>
      <c r="F8" s="97"/>
      <c r="G8" s="97"/>
      <c r="H8" s="97"/>
      <c r="I8" s="97"/>
    </row>
    <row r="9" spans="3:9" ht="50.25" customHeight="1" thickBot="1">
      <c r="C9" s="9" t="s">
        <v>3</v>
      </c>
      <c r="D9" s="10" t="s">
        <v>43</v>
      </c>
      <c r="E9" s="11" t="s">
        <v>44</v>
      </c>
      <c r="F9" s="11" t="s">
        <v>45</v>
      </c>
      <c r="G9" s="11" t="s">
        <v>4</v>
      </c>
      <c r="H9" s="11" t="s">
        <v>46</v>
      </c>
      <c r="I9" s="10" t="s">
        <v>5</v>
      </c>
    </row>
    <row r="10" spans="3:9" ht="13.5" customHeight="1" thickBot="1">
      <c r="C10" s="98" t="s">
        <v>6</v>
      </c>
      <c r="D10" s="99"/>
      <c r="E10" s="99"/>
      <c r="F10" s="99"/>
      <c r="G10" s="99"/>
      <c r="H10" s="99"/>
      <c r="I10" s="100"/>
    </row>
    <row r="11" spans="3:9" ht="13.5" customHeight="1" thickBot="1">
      <c r="C11" s="12" t="s">
        <v>7</v>
      </c>
      <c r="D11" s="13">
        <v>256297.76</v>
      </c>
      <c r="E11" s="14">
        <f>1940107.26-210192.85</f>
        <v>1729914.41</v>
      </c>
      <c r="F11" s="14">
        <f>1748783.63</f>
        <v>1748783.63</v>
      </c>
      <c r="G11" s="14">
        <v>1908072.06</v>
      </c>
      <c r="H11" s="14">
        <f>+D11+E11-F11</f>
        <v>237428.54000000004</v>
      </c>
      <c r="I11" s="101" t="s">
        <v>38</v>
      </c>
    </row>
    <row r="12" spans="3:9" ht="13.5" customHeight="1" thickBot="1">
      <c r="C12" s="12" t="s">
        <v>8</v>
      </c>
      <c r="D12" s="13">
        <v>197433.8999999999</v>
      </c>
      <c r="E12" s="15">
        <f>677901.33-32070.18</f>
        <v>645831.1499999999</v>
      </c>
      <c r="F12" s="15">
        <v>643138.87</v>
      </c>
      <c r="G12" s="14">
        <v>614866.91</v>
      </c>
      <c r="H12" s="14">
        <f>+D12+E12-F12</f>
        <v>200126.17999999982</v>
      </c>
      <c r="I12" s="102"/>
    </row>
    <row r="13" spans="3:9" ht="13.5" customHeight="1" thickBot="1">
      <c r="C13" s="12" t="s">
        <v>9</v>
      </c>
      <c r="D13" s="13">
        <v>82749.35000000003</v>
      </c>
      <c r="E13" s="15">
        <f>234580.86-12685.29+111613.62-2887.99</f>
        <v>330621.19999999995</v>
      </c>
      <c r="F13" s="15">
        <f>198378.88+129703.31</f>
        <v>328082.19</v>
      </c>
      <c r="G13" s="14">
        <f>+E13</f>
        <v>330621.19999999995</v>
      </c>
      <c r="H13" s="14">
        <f>+D13+E13-F13</f>
        <v>85288.35999999999</v>
      </c>
      <c r="I13" s="102"/>
    </row>
    <row r="14" spans="3:9" ht="13.5" customHeight="1" thickBot="1">
      <c r="C14" s="12" t="s">
        <v>10</v>
      </c>
      <c r="D14" s="13">
        <v>46087.909999999974</v>
      </c>
      <c r="E14" s="15">
        <f>79025.76-4254.57+37594.93-990.94+75796.7-3505.75</f>
        <v>183666.13</v>
      </c>
      <c r="F14" s="15">
        <f>66731.41+43688.57+70678.44</f>
        <v>181098.42</v>
      </c>
      <c r="G14" s="14">
        <f>+E14</f>
        <v>183666.13</v>
      </c>
      <c r="H14" s="14">
        <f>+D14+E14-F14</f>
        <v>48655.619999999966</v>
      </c>
      <c r="I14" s="103"/>
    </row>
    <row r="15" spans="3:9" ht="13.5" customHeight="1" thickBot="1">
      <c r="C15" s="12" t="s">
        <v>11</v>
      </c>
      <c r="D15" s="16">
        <f>SUM(D11:D14)</f>
        <v>582568.9199999999</v>
      </c>
      <c r="E15" s="16">
        <f>SUM(E11:E14)</f>
        <v>2890032.8899999997</v>
      </c>
      <c r="F15" s="16">
        <f>SUM(F11:F14)</f>
        <v>2901103.11</v>
      </c>
      <c r="G15" s="16">
        <f>SUM(G11:G14)</f>
        <v>3037226.3</v>
      </c>
      <c r="H15" s="16">
        <f>SUM(H11:H14)</f>
        <v>571498.6999999998</v>
      </c>
      <c r="I15" s="17"/>
    </row>
    <row r="16" spans="3:9" ht="13.5" customHeight="1" thickBot="1">
      <c r="C16" s="99" t="s">
        <v>12</v>
      </c>
      <c r="D16" s="99"/>
      <c r="E16" s="99"/>
      <c r="F16" s="99"/>
      <c r="G16" s="99"/>
      <c r="H16" s="99"/>
      <c r="I16" s="99"/>
    </row>
    <row r="17" spans="3:9" ht="38.25" customHeight="1" thickBot="1">
      <c r="C17" s="18" t="s">
        <v>3</v>
      </c>
      <c r="D17" s="10" t="s">
        <v>43</v>
      </c>
      <c r="E17" s="11" t="s">
        <v>44</v>
      </c>
      <c r="F17" s="11" t="s">
        <v>45</v>
      </c>
      <c r="G17" s="11" t="s">
        <v>4</v>
      </c>
      <c r="H17" s="11" t="s">
        <v>46</v>
      </c>
      <c r="I17" s="19" t="s">
        <v>13</v>
      </c>
    </row>
    <row r="18" spans="3:9" ht="13.5" customHeight="1" thickBot="1">
      <c r="C18" s="9" t="s">
        <v>14</v>
      </c>
      <c r="D18" s="20">
        <v>176906.65000000014</v>
      </c>
      <c r="E18" s="21">
        <f>1346369.8-7647.36</f>
        <v>1338722.44</v>
      </c>
      <c r="F18" s="21">
        <v>1359745.88</v>
      </c>
      <c r="G18" s="21">
        <f>+E18</f>
        <v>1338722.44</v>
      </c>
      <c r="H18" s="21">
        <f>+D18+E18-F18</f>
        <v>155883.2100000002</v>
      </c>
      <c r="I18" s="89" t="s">
        <v>39</v>
      </c>
    </row>
    <row r="19" spans="3:10" ht="14.25" customHeight="1" thickBot="1">
      <c r="C19" s="12" t="s">
        <v>15</v>
      </c>
      <c r="D19" s="13">
        <v>40731.52999999994</v>
      </c>
      <c r="E19" s="14">
        <f>233643.28-1335.62</f>
        <v>232307.66</v>
      </c>
      <c r="F19" s="14">
        <v>238669.6</v>
      </c>
      <c r="G19" s="21">
        <v>129095.29</v>
      </c>
      <c r="H19" s="21">
        <f aca="true" t="shared" si="0" ref="H19:H25">+D19+E19-F19</f>
        <v>34369.58999999994</v>
      </c>
      <c r="I19" s="90"/>
      <c r="J19" s="22"/>
    </row>
    <row r="20" spans="3:9" ht="13.5" customHeight="1" thickBot="1">
      <c r="C20" s="18" t="s">
        <v>16</v>
      </c>
      <c r="D20" s="23">
        <v>0</v>
      </c>
      <c r="E20" s="14">
        <v>311755.8</v>
      </c>
      <c r="F20" s="14">
        <v>282824.63</v>
      </c>
      <c r="G20" s="21">
        <v>251605</v>
      </c>
      <c r="H20" s="21">
        <f t="shared" si="0"/>
        <v>28931.169999999984</v>
      </c>
      <c r="I20" s="24"/>
    </row>
    <row r="21" spans="3:9" ht="12.75" customHeight="1" thickBot="1">
      <c r="C21" s="12" t="s">
        <v>17</v>
      </c>
      <c r="D21" s="13">
        <v>27061.97999999998</v>
      </c>
      <c r="E21" s="14">
        <f>189715.34-1106.31</f>
        <v>188609.03</v>
      </c>
      <c r="F21" s="14">
        <v>192267.65</v>
      </c>
      <c r="G21" s="21">
        <f>+E21</f>
        <v>188609.03</v>
      </c>
      <c r="H21" s="21">
        <f t="shared" si="0"/>
        <v>23403.359999999986</v>
      </c>
      <c r="I21" s="25" t="s">
        <v>18</v>
      </c>
    </row>
    <row r="22" spans="3:9" ht="13.5" customHeight="1" thickBot="1">
      <c r="C22" s="12" t="s">
        <v>19</v>
      </c>
      <c r="D22" s="13">
        <v>36061.95999999996</v>
      </c>
      <c r="E22" s="14">
        <f>280166.9-693.6</f>
        <v>279473.30000000005</v>
      </c>
      <c r="F22" s="14">
        <v>282446.58</v>
      </c>
      <c r="G22" s="21">
        <v>280216.71</v>
      </c>
      <c r="H22" s="21">
        <f t="shared" si="0"/>
        <v>33088.67999999999</v>
      </c>
      <c r="I22" s="25" t="s">
        <v>20</v>
      </c>
    </row>
    <row r="23" spans="3:9" ht="13.5" customHeight="1" thickBot="1">
      <c r="C23" s="12" t="s">
        <v>21</v>
      </c>
      <c r="D23" s="13">
        <v>1773.960000000001</v>
      </c>
      <c r="E23" s="15">
        <f>12927.58-73.39</f>
        <v>12854.19</v>
      </c>
      <c r="F23" s="15">
        <v>13103.48</v>
      </c>
      <c r="G23" s="21">
        <f>+E23</f>
        <v>12854.19</v>
      </c>
      <c r="H23" s="21">
        <f>+D23+E23-F23</f>
        <v>1524.670000000002</v>
      </c>
      <c r="I23" s="26" t="s">
        <v>22</v>
      </c>
    </row>
    <row r="24" spans="3:9" ht="13.5" customHeight="1" thickBot="1">
      <c r="C24" s="18" t="s">
        <v>23</v>
      </c>
      <c r="D24" s="13">
        <v>22007.51999999999</v>
      </c>
      <c r="E24" s="15">
        <f>166950.1-91.37</f>
        <v>166858.73</v>
      </c>
      <c r="F24" s="15">
        <v>165095.63</v>
      </c>
      <c r="G24" s="21">
        <f>+E24</f>
        <v>166858.73</v>
      </c>
      <c r="H24" s="21">
        <f>+D24+E24-F24</f>
        <v>23770.619999999995</v>
      </c>
      <c r="I24" s="25"/>
    </row>
    <row r="25" spans="3:9" ht="13.5" customHeight="1" thickBot="1">
      <c r="C25" s="12" t="s">
        <v>24</v>
      </c>
      <c r="D25" s="13">
        <v>4947.05000000001</v>
      </c>
      <c r="E25" s="15">
        <f>33801.08-192.11</f>
        <v>33608.97</v>
      </c>
      <c r="F25" s="15">
        <v>34342.57</v>
      </c>
      <c r="G25" s="21">
        <f>+E25</f>
        <v>33608.97</v>
      </c>
      <c r="H25" s="21">
        <f t="shared" si="0"/>
        <v>4213.450000000012</v>
      </c>
      <c r="I25" s="26" t="s">
        <v>40</v>
      </c>
    </row>
    <row r="26" spans="3:9" s="27" customFormat="1" ht="13.5" customHeight="1" thickBot="1">
      <c r="C26" s="12" t="s">
        <v>11</v>
      </c>
      <c r="D26" s="16">
        <f>SUM(D18:D25)</f>
        <v>309490.64999999997</v>
      </c>
      <c r="E26" s="16">
        <f>SUM(E18:E25)</f>
        <v>2564190.12</v>
      </c>
      <c r="F26" s="16">
        <f>SUM(F18:F25)</f>
        <v>2568496.0199999996</v>
      </c>
      <c r="G26" s="16">
        <f>SUM(G18:G25)</f>
        <v>2401570.3600000003</v>
      </c>
      <c r="H26" s="16">
        <f>SUM(H18:H25)</f>
        <v>305184.7500000001</v>
      </c>
      <c r="I26" s="24"/>
    </row>
    <row r="27" spans="3:9" ht="13.5" customHeight="1" thickBot="1">
      <c r="C27" s="91" t="s">
        <v>25</v>
      </c>
      <c r="D27" s="91"/>
      <c r="E27" s="91"/>
      <c r="F27" s="91"/>
      <c r="G27" s="91"/>
      <c r="H27" s="91"/>
      <c r="I27" s="91"/>
    </row>
    <row r="28" spans="3:9" ht="28.5" customHeight="1" thickBot="1">
      <c r="C28" s="28" t="s">
        <v>26</v>
      </c>
      <c r="D28" s="92" t="s">
        <v>27</v>
      </c>
      <c r="E28" s="93"/>
      <c r="F28" s="93"/>
      <c r="G28" s="93"/>
      <c r="H28" s="94"/>
      <c r="I28" s="29" t="s">
        <v>28</v>
      </c>
    </row>
    <row r="29" spans="3:8" ht="26.25" customHeight="1">
      <c r="C29" s="30" t="s">
        <v>47</v>
      </c>
      <c r="D29" s="30"/>
      <c r="E29" s="30"/>
      <c r="F29" s="30"/>
      <c r="G29" s="30"/>
      <c r="H29" s="31">
        <f>+H15+H26</f>
        <v>876683.45</v>
      </c>
    </row>
    <row r="31" spans="3:8" ht="12.75">
      <c r="C31" s="1"/>
      <c r="D31" s="22"/>
      <c r="E31" s="22"/>
      <c r="F31" s="22"/>
      <c r="G31" s="1"/>
      <c r="H31" s="1"/>
    </row>
  </sheetData>
  <sheetProtection/>
  <mergeCells count="10">
    <mergeCell ref="I18:I19"/>
    <mergeCell ref="C27:I27"/>
    <mergeCell ref="D28:H28"/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625" style="0" customWidth="1"/>
  </cols>
  <sheetData>
    <row r="1" spans="1:9" ht="12.75">
      <c r="A1" s="104" t="s">
        <v>29</v>
      </c>
      <c r="B1" s="104"/>
      <c r="C1" s="104"/>
      <c r="D1" s="104"/>
      <c r="E1" s="104"/>
      <c r="F1" s="104"/>
      <c r="G1" s="104"/>
      <c r="H1" s="104"/>
      <c r="I1" s="104"/>
    </row>
    <row r="2" spans="1:9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</row>
    <row r="3" spans="1:9" ht="12.75">
      <c r="A3" s="104" t="s">
        <v>48</v>
      </c>
      <c r="B3" s="104"/>
      <c r="C3" s="104"/>
      <c r="D3" s="104"/>
      <c r="E3" s="104"/>
      <c r="F3" s="104"/>
      <c r="G3" s="104"/>
      <c r="H3" s="104"/>
      <c r="I3" s="104"/>
    </row>
    <row r="4" spans="1:9" ht="51">
      <c r="A4" s="33" t="s">
        <v>31</v>
      </c>
      <c r="B4" s="33" t="s">
        <v>49</v>
      </c>
      <c r="C4" s="34" t="s">
        <v>41</v>
      </c>
      <c r="D4" s="34" t="s">
        <v>32</v>
      </c>
      <c r="E4" s="34" t="s">
        <v>33</v>
      </c>
      <c r="F4" s="34" t="s">
        <v>34</v>
      </c>
      <c r="G4" s="34" t="s">
        <v>35</v>
      </c>
      <c r="H4" s="33" t="s">
        <v>50</v>
      </c>
      <c r="I4" s="33" t="s">
        <v>36</v>
      </c>
    </row>
    <row r="5" spans="1:9" ht="15">
      <c r="A5" s="35" t="s">
        <v>37</v>
      </c>
      <c r="B5" s="36">
        <v>-247.58436</v>
      </c>
      <c r="C5" s="36">
        <v>-214.19483</v>
      </c>
      <c r="D5" s="36">
        <v>232.30766</v>
      </c>
      <c r="E5" s="36">
        <v>238.6696</v>
      </c>
      <c r="F5" s="36">
        <v>4.32</v>
      </c>
      <c r="G5" s="36">
        <v>129.09529</v>
      </c>
      <c r="H5" s="36">
        <v>34.36959</v>
      </c>
      <c r="I5" s="36">
        <f>B5+D5+F5-G5</f>
        <v>-140.05199000000002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  <row r="17" ht="12.75">
      <c r="A17" t="s">
        <v>61</v>
      </c>
    </row>
    <row r="18" ht="12.75">
      <c r="A18" t="s">
        <v>62</v>
      </c>
    </row>
    <row r="19" ht="12.75">
      <c r="A19" t="s">
        <v>63</v>
      </c>
    </row>
    <row r="20" ht="12.75">
      <c r="A20" t="s">
        <v>64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5" t="s">
        <v>65</v>
      </c>
      <c r="B1" s="105"/>
      <c r="C1" s="105"/>
      <c r="D1" s="105"/>
      <c r="E1" s="105"/>
      <c r="F1" s="105"/>
      <c r="G1" s="105"/>
      <c r="H1" s="37"/>
    </row>
    <row r="2" spans="1:7" ht="29.25" customHeight="1" thickBot="1">
      <c r="A2" s="106"/>
      <c r="B2" s="106"/>
      <c r="C2" s="106"/>
      <c r="D2" s="106"/>
      <c r="E2" s="106"/>
      <c r="F2" s="106"/>
      <c r="G2" s="106"/>
    </row>
    <row r="3" spans="1:8" ht="13.5" thickBot="1">
      <c r="A3" s="38"/>
      <c r="B3" s="39"/>
      <c r="C3" s="40"/>
      <c r="D3" s="39"/>
      <c r="E3" s="39"/>
      <c r="F3" s="107" t="s">
        <v>66</v>
      </c>
      <c r="G3" s="108"/>
      <c r="H3" s="39"/>
    </row>
    <row r="4" spans="1:8" ht="12.75">
      <c r="A4" s="41" t="s">
        <v>67</v>
      </c>
      <c r="B4" s="42" t="s">
        <v>68</v>
      </c>
      <c r="C4" s="41" t="s">
        <v>69</v>
      </c>
      <c r="D4" s="42" t="s">
        <v>70</v>
      </c>
      <c r="E4" s="43" t="s">
        <v>71</v>
      </c>
      <c r="F4" s="43"/>
      <c r="G4" s="43"/>
      <c r="H4" s="43" t="s">
        <v>72</v>
      </c>
    </row>
    <row r="5" spans="1:8" ht="12.75">
      <c r="A5" s="41" t="s">
        <v>73</v>
      </c>
      <c r="B5" s="42"/>
      <c r="C5" s="44"/>
      <c r="D5" s="42" t="s">
        <v>74</v>
      </c>
      <c r="E5" s="42" t="s">
        <v>75</v>
      </c>
      <c r="F5" s="42" t="s">
        <v>76</v>
      </c>
      <c r="G5" s="42" t="s">
        <v>77</v>
      </c>
      <c r="H5" s="42"/>
    </row>
    <row r="6" spans="1:8" ht="12.75">
      <c r="A6" s="41"/>
      <c r="B6" s="42"/>
      <c r="C6" s="44"/>
      <c r="D6" s="42" t="s">
        <v>78</v>
      </c>
      <c r="E6" s="45"/>
      <c r="F6" s="42" t="s">
        <v>79</v>
      </c>
      <c r="G6" s="42" t="s">
        <v>80</v>
      </c>
      <c r="H6" s="45"/>
    </row>
    <row r="7" spans="1:8" ht="12.75">
      <c r="A7" s="46"/>
      <c r="B7" s="45"/>
      <c r="C7" s="47"/>
      <c r="D7" s="45"/>
      <c r="E7" s="45"/>
      <c r="F7" s="45"/>
      <c r="G7" s="42" t="s">
        <v>81</v>
      </c>
      <c r="H7" s="45"/>
    </row>
    <row r="8" spans="1:8" ht="13.5" thickBot="1">
      <c r="A8" s="48"/>
      <c r="B8" s="49"/>
      <c r="C8" s="50"/>
      <c r="D8" s="49"/>
      <c r="E8" s="49"/>
      <c r="F8" s="49"/>
      <c r="G8" s="49"/>
      <c r="H8" s="49"/>
    </row>
    <row r="9" spans="1:8" ht="12.75">
      <c r="A9" s="39"/>
      <c r="B9" s="51"/>
      <c r="C9" s="40"/>
      <c r="D9" s="39"/>
      <c r="E9" s="39"/>
      <c r="F9" s="39"/>
      <c r="G9" s="51"/>
      <c r="H9" s="51"/>
    </row>
    <row r="10" spans="1:8" ht="12.75">
      <c r="A10" s="42">
        <v>1</v>
      </c>
      <c r="B10" s="52" t="s">
        <v>82</v>
      </c>
      <c r="C10" s="41" t="s">
        <v>83</v>
      </c>
      <c r="D10" s="42" t="s">
        <v>84</v>
      </c>
      <c r="E10" s="53">
        <v>286.4</v>
      </c>
      <c r="F10" s="54">
        <v>35.4</v>
      </c>
      <c r="G10" s="54">
        <f>+E10-F10</f>
        <v>250.99999999999997</v>
      </c>
      <c r="H10" s="55"/>
    </row>
    <row r="11" spans="1:8" ht="12.75">
      <c r="A11" s="42"/>
      <c r="B11" s="52"/>
      <c r="C11" s="41" t="s">
        <v>85</v>
      </c>
      <c r="D11" s="42" t="s">
        <v>86</v>
      </c>
      <c r="E11" s="53">
        <v>166.205</v>
      </c>
      <c r="F11" s="54">
        <v>166.205</v>
      </c>
      <c r="G11" s="54">
        <f>+E11-F11</f>
        <v>0</v>
      </c>
      <c r="H11" s="55"/>
    </row>
    <row r="12" spans="1:8" ht="12.75">
      <c r="A12" s="42"/>
      <c r="B12" s="52"/>
      <c r="C12" s="41" t="s">
        <v>87</v>
      </c>
      <c r="D12" s="42" t="s">
        <v>88</v>
      </c>
      <c r="E12" s="54">
        <v>417</v>
      </c>
      <c r="F12" s="54">
        <v>41.7</v>
      </c>
      <c r="G12" s="54">
        <f>+E12-F12</f>
        <v>375.3</v>
      </c>
      <c r="H12" s="55"/>
    </row>
    <row r="13" spans="1:8" ht="12.75">
      <c r="A13" s="42"/>
      <c r="B13" s="52"/>
      <c r="C13" s="41" t="s">
        <v>89</v>
      </c>
      <c r="D13" s="42" t="s">
        <v>88</v>
      </c>
      <c r="E13" s="54">
        <v>83.6</v>
      </c>
      <c r="F13" s="54">
        <v>8.3</v>
      </c>
      <c r="G13" s="54">
        <f>+E13-F13</f>
        <v>75.3</v>
      </c>
      <c r="H13" s="55"/>
    </row>
    <row r="14" spans="1:8" ht="12.75">
      <c r="A14" s="42"/>
      <c r="B14" s="52"/>
      <c r="C14" s="41"/>
      <c r="D14" s="42"/>
      <c r="E14" s="56"/>
      <c r="F14" s="53"/>
      <c r="G14" s="54"/>
      <c r="H14" s="55"/>
    </row>
    <row r="15" spans="1:8" ht="12.75">
      <c r="A15" s="42"/>
      <c r="B15" s="52"/>
      <c r="C15" s="57" t="s">
        <v>90</v>
      </c>
      <c r="D15" s="58"/>
      <c r="E15" s="59">
        <f>SUM(E10:E14)</f>
        <v>953.205</v>
      </c>
      <c r="F15" s="59">
        <f>SUM(F10:F14)</f>
        <v>251.60500000000002</v>
      </c>
      <c r="G15" s="59">
        <f>SUM(G10:G14)</f>
        <v>701.5999999999999</v>
      </c>
      <c r="H15" s="55"/>
    </row>
    <row r="16" spans="1:8" ht="13.5" thickBot="1">
      <c r="A16" s="60"/>
      <c r="B16" s="61"/>
      <c r="C16" s="62"/>
      <c r="D16" s="63"/>
      <c r="E16" s="64"/>
      <c r="F16" s="64"/>
      <c r="G16" s="65"/>
      <c r="H16" s="66"/>
    </row>
    <row r="17" spans="1:8" ht="12.75">
      <c r="A17" s="39"/>
      <c r="B17" s="51"/>
      <c r="C17" s="67"/>
      <c r="D17" s="68"/>
      <c r="E17" s="69"/>
      <c r="F17" s="70"/>
      <c r="G17" s="70"/>
      <c r="H17" s="71"/>
    </row>
    <row r="18" spans="1:8" ht="12.75">
      <c r="A18" s="45"/>
      <c r="B18" s="72" t="s">
        <v>11</v>
      </c>
      <c r="C18" s="73"/>
      <c r="D18" s="44"/>
      <c r="E18" s="74">
        <f>E15</f>
        <v>953.205</v>
      </c>
      <c r="F18" s="75">
        <f>+F15</f>
        <v>251.60500000000002</v>
      </c>
      <c r="G18" s="76">
        <f>+E18-F18</f>
        <v>701.6</v>
      </c>
      <c r="H18" s="55"/>
    </row>
    <row r="19" spans="1:8" ht="13.5" thickBot="1">
      <c r="A19" s="49"/>
      <c r="B19" s="77"/>
      <c r="C19" s="78"/>
      <c r="D19" s="79"/>
      <c r="E19" s="63"/>
      <c r="F19" s="80"/>
      <c r="G19" s="80"/>
      <c r="H19" s="80"/>
    </row>
    <row r="21" spans="1:7" ht="63.75" customHeight="1">
      <c r="A21" s="81" t="s">
        <v>91</v>
      </c>
      <c r="B21" s="81" t="s">
        <v>92</v>
      </c>
      <c r="C21" s="81" t="s">
        <v>93</v>
      </c>
      <c r="D21" s="81" t="s">
        <v>94</v>
      </c>
      <c r="E21" s="82" t="s">
        <v>95</v>
      </c>
      <c r="F21" s="81" t="s">
        <v>96</v>
      </c>
      <c r="G21" s="83"/>
    </row>
    <row r="22" spans="1:7" ht="15">
      <c r="A22" s="84">
        <v>1</v>
      </c>
      <c r="B22" s="85">
        <v>0</v>
      </c>
      <c r="C22" s="85">
        <v>311755.8</v>
      </c>
      <c r="D22" s="85">
        <v>282824.63</v>
      </c>
      <c r="E22" s="85">
        <v>59927.06</v>
      </c>
      <c r="F22" s="85">
        <f>+B22+C22-D22</f>
        <v>28931.169999999984</v>
      </c>
      <c r="G22" s="86"/>
    </row>
    <row r="24" spans="1:5" ht="90">
      <c r="A24" s="81" t="s">
        <v>91</v>
      </c>
      <c r="B24" s="81" t="s">
        <v>97</v>
      </c>
      <c r="C24" s="81" t="s">
        <v>98</v>
      </c>
      <c r="D24" s="81" t="s">
        <v>99</v>
      </c>
      <c r="E24" s="81" t="s">
        <v>100</v>
      </c>
    </row>
    <row r="25" spans="1:5" ht="15">
      <c r="A25" s="87">
        <v>1</v>
      </c>
      <c r="B25" s="88">
        <v>0</v>
      </c>
      <c r="C25" s="88">
        <f>+D22+E22</f>
        <v>342751.69</v>
      </c>
      <c r="D25" s="88">
        <v>251605</v>
      </c>
      <c r="E25" s="88">
        <f>+B25+C25-D25</f>
        <v>91146.69</v>
      </c>
    </row>
  </sheetData>
  <sheetProtection/>
  <mergeCells count="2">
    <mergeCell ref="A1:G2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2011-03-25T07:21:37Z</dcterms:created>
  <dcterms:modified xsi:type="dcterms:W3CDTF">2013-04-16T12:23:12Z</dcterms:modified>
  <cp:category/>
  <cp:version/>
  <cp:contentType/>
  <cp:contentStatus/>
</cp:coreProperties>
</file>