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132" windowWidth="12420" windowHeight="8736" activeTab="0"/>
  </bookViews>
  <sheets>
    <sheet name="общ" sheetId="1" r:id="rId1"/>
    <sheet name="тек" sheetId="2" r:id="rId2"/>
    <sheet name="кап" sheetId="3" r:id="rId3"/>
  </sheets>
  <definedNames>
    <definedName name="_xlnm.Print_Titles" localSheetId="2">'кап'!$3:$8</definedName>
  </definedNames>
  <calcPr fullCalcOnLoad="1"/>
</workbook>
</file>

<file path=xl/sharedStrings.xml><?xml version="1.0" encoding="utf-8"?>
<sst xmlns="http://schemas.openxmlformats.org/spreadsheetml/2006/main" count="114" uniqueCount="105">
  <si>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</si>
  <si>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</si>
  <si>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</si>
  <si>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7/1  по ул. Центральная с 01.01.2013г. по 31.12.2013г.</t>
  </si>
  <si>
    <t>наименование</t>
  </si>
  <si>
    <t>Задолженность населения на 01.01.2013г. (руб.)</t>
  </si>
  <si>
    <t>Начислено населению за 2013г. (руб.)</t>
  </si>
  <si>
    <t>Поступило в счет оплаты в 2013г. (руб.)</t>
  </si>
  <si>
    <t>Перечислено поставщику услуг</t>
  </si>
  <si>
    <t>Задолженность населения на 01.01.2014г. (руб.)</t>
  </si>
  <si>
    <t>Наименование поставщика</t>
  </si>
  <si>
    <t>Коммунальные услуги</t>
  </si>
  <si>
    <t>Отопление</t>
  </si>
  <si>
    <t>ООО"ТСК", ООО "АНВ Сертолово", ООО "Сертоловский Водоканал"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</si>
  <si>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</si>
  <si>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</si>
  <si>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</si>
  <si>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</si>
  <si>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</si>
  <si>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</si>
  <si>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</si>
  <si>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</si>
  <si>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Н/2011-92 от 01.01.2011г.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</si>
  <si>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</si>
  <si>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</si>
  <si>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</si>
  <si>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</si>
  <si>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</si>
  <si>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</si>
  <si>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</si>
  <si>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</si>
  <si>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</si>
  <si>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</si>
  <si>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</si>
  <si>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</si>
  <si>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</si>
  <si>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2160,00 руб. </t>
  </si>
  <si>
    <t>ООО "Домашние сети"</t>
  </si>
  <si>
    <t>Общая задолженность по дому  на 01.01.2014г.</t>
  </si>
  <si>
    <t>Надеемся на дальнейшее сотрудничество. Администрация ООО "УЮТ-СЕРВИС"</t>
  </si>
  <si>
    <t>ОТЧЕТ</t>
  </si>
  <si>
    <t>по выполнению плана текущего ремонта жилого дома</t>
  </si>
  <si>
    <t>№ 7/1 по ул. Центральная с 01.01.2013г. по 31.12.2013г.</t>
  </si>
  <si>
    <t>№                             п/п</t>
  </si>
  <si>
    <t>Остаток на 01.01.2013г.,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</si>
  <si>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</si>
  <si>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</si>
  <si>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</si>
  <si>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</si>
  <si>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</si>
  <si>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01.01.2014г.,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</si>
  <si>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</si>
  <si>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</si>
  <si>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510,07 </t>
    </r>
    <r>
      <rPr>
        <sz val="10"/>
        <rFont val="Arial Cyr"/>
        <family val="0"/>
      </rPr>
      <t>тыс.рублей, в том числе:</t>
    </r>
  </si>
  <si>
    <t>герметизация швов - 465,25 т.р.</t>
  </si>
  <si>
    <t>ремонт цо, гвс, хвс, канализации - 1,05 т.р.</t>
  </si>
  <si>
    <t>монтаж эл.счетчика - 16,93 т.р.</t>
  </si>
  <si>
    <t>аварийное обслуживание - 18,54 т.р.</t>
  </si>
  <si>
    <t>проверка вентканалов - 2,74 т.р.</t>
  </si>
  <si>
    <t>окраска дверей подъездов и мус.камер - 1,50 т.р.</t>
  </si>
  <si>
    <t>очистка козырьков от снега - 1,08 т.р.</t>
  </si>
  <si>
    <t>демонтаж кладовых, уборка мусора - 2,30 т.р.</t>
  </si>
  <si>
    <t>ремонт клапана мусоропровода - 0,40 т.р.</t>
  </si>
  <si>
    <t>смена навесного замка - 0,28 т.р.</t>
  </si>
  <si>
    <t>Отчет о реализации программы капитального ремонта жилого фонда ООО "УЮТ-СЕРВИС" за период с 01 января 2013г. по 31 декабря 2013г.  по адресу г.Сертолово, ул. Центральная, д. 7/2</t>
  </si>
  <si>
    <t>в том числе:</t>
  </si>
  <si>
    <t>№</t>
  </si>
  <si>
    <t>Адрес</t>
  </si>
  <si>
    <t>Наименование работ</t>
  </si>
  <si>
    <t>Объем</t>
  </si>
  <si>
    <t>Сумма,</t>
  </si>
  <si>
    <t>Примечание</t>
  </si>
  <si>
    <t>п\п</t>
  </si>
  <si>
    <t>выполненных</t>
  </si>
  <si>
    <t>тыс.руб.</t>
  </si>
  <si>
    <t xml:space="preserve">средства </t>
  </si>
  <si>
    <t>бюджетное</t>
  </si>
  <si>
    <t>работ</t>
  </si>
  <si>
    <t>населения</t>
  </si>
  <si>
    <t>финансиро-</t>
  </si>
  <si>
    <t>вание</t>
  </si>
  <si>
    <t>ул.Центральная, д. 7/2</t>
  </si>
  <si>
    <t>ремонт лифтового оборудования</t>
  </si>
  <si>
    <t>подъезд №1,3</t>
  </si>
  <si>
    <t>герметизация швов</t>
  </si>
  <si>
    <t>189 м.п.</t>
  </si>
  <si>
    <t>экспертно-диагностическое обследование</t>
  </si>
  <si>
    <t>ремонт кровли</t>
  </si>
  <si>
    <t>176 кв.м.</t>
  </si>
  <si>
    <t>замена разводящей магистрали хвс</t>
  </si>
  <si>
    <t>78 м.п.</t>
  </si>
  <si>
    <t>замена разводящей магистрали гвс</t>
  </si>
  <si>
    <t>130 м.п.</t>
  </si>
  <si>
    <t>Всего</t>
  </si>
  <si>
    <t>№ п/п</t>
  </si>
  <si>
    <t>Задолженность населения на 01.01.2013г., руб.</t>
  </si>
  <si>
    <t>Начислено за 2013 год, руб.</t>
  </si>
  <si>
    <t>Оплачено населением за 2013 год, руб.</t>
  </si>
  <si>
    <t>Доля МО Сертолово, руб.</t>
  </si>
  <si>
    <t>Задолженность населения на 01.01.2014г., руб.</t>
  </si>
  <si>
    <t>Остаток средств  на лицевом счете на 01.01.2013г., руб.</t>
  </si>
  <si>
    <t>Оплачено населением и МО Сертолово за 2013 год, руб.</t>
  </si>
  <si>
    <t>Израсходованно, руб.</t>
  </si>
  <si>
    <t>Передано от ОАО "Комфорт", руб.</t>
  </si>
  <si>
    <t>Остаток средств  на лицевом счете на 01.01.2014г.,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</si>
</sst>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medium"/>
      <top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3" fillId="0" borderId="0" xfId="0" applyFont="1" applyFill="1" applyAlignment="1">
      <alignment horizontal="center"/>
    </xf>
    <xf numFmtId="0" fontId="2" fillId="0" borderId="0" xfId="0" applyFont="1" applyFill="1" applyBorder="1" applyAlignment="1">
      <alignment/>
    </xf>
    <xf numFmtId="0" fontId="6" fillId="0" borderId="13" xfId="0" applyFont="1" applyFill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4" fontId="8" fillId="0" borderId="15" xfId="0" applyNumberFormat="1" applyFont="1" applyFill="1" applyBorder="1" applyAlignment="1">
      <alignment horizontal="right" vertical="top" wrapText="1"/>
    </xf>
    <xf numFmtId="4" fontId="9" fillId="0" borderId="15" xfId="0" applyNumberFormat="1" applyFont="1" applyFill="1" applyBorder="1" applyAlignment="1">
      <alignment vertical="top" wrapText="1"/>
    </xf>
    <xf numFmtId="4" fontId="8" fillId="0" borderId="15" xfId="0" applyNumberFormat="1" applyFont="1" applyFill="1" applyBorder="1" applyAlignment="1">
      <alignment vertical="top" wrapText="1"/>
    </xf>
    <xf numFmtId="4" fontId="3" fillId="0" borderId="15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horizontal="center"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5" xfId="0" applyFont="1" applyFill="1" applyBorder="1" applyAlignment="1">
      <alignment horizontal="center" vertical="top" wrapText="1"/>
    </xf>
    <xf numFmtId="4" fontId="8" fillId="0" borderId="12" xfId="0" applyNumberFormat="1" applyFont="1" applyFill="1" applyBorder="1" applyAlignment="1">
      <alignment horizontal="right" vertical="top" wrapText="1"/>
    </xf>
    <xf numFmtId="4" fontId="9" fillId="0" borderId="12" xfId="0" applyNumberFormat="1" applyFont="1" applyFill="1" applyBorder="1" applyAlignment="1">
      <alignment vertical="top" wrapText="1"/>
    </xf>
    <xf numFmtId="4" fontId="0" fillId="0" borderId="0" xfId="0" applyNumberFormat="1" applyFill="1" applyAlignment="1">
      <alignment/>
    </xf>
    <xf numFmtId="4" fontId="12" fillId="0" borderId="15" xfId="0" applyNumberFormat="1" applyFont="1" applyFill="1" applyBorder="1" applyAlignment="1">
      <alignment horizontal="right" vertical="top" wrapText="1"/>
    </xf>
    <xf numFmtId="0" fontId="10" fillId="0" borderId="15" xfId="0" applyFont="1" applyFill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vertical="top"/>
    </xf>
    <xf numFmtId="0" fontId="14" fillId="0" borderId="0" xfId="0" applyFont="1" applyFill="1" applyAlignment="1">
      <alignment/>
    </xf>
    <xf numFmtId="4" fontId="15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6" fillId="0" borderId="0" xfId="0" applyFont="1" applyFill="1" applyAlignment="1">
      <alignment/>
    </xf>
    <xf numFmtId="4" fontId="8" fillId="0" borderId="0" xfId="0" applyNumberFormat="1" applyFont="1" applyFill="1" applyAlignment="1">
      <alignment/>
    </xf>
    <xf numFmtId="0" fontId="36" fillId="0" borderId="0" xfId="52">
      <alignment/>
      <protection/>
    </xf>
    <xf numFmtId="0" fontId="36" fillId="0" borderId="17" xfId="52" applyBorder="1" applyAlignment="1">
      <alignment horizontal="center" vertical="center" wrapText="1"/>
      <protection/>
    </xf>
    <xf numFmtId="0" fontId="36" fillId="0" borderId="17" xfId="52" applyFont="1" applyBorder="1" applyAlignment="1">
      <alignment horizontal="center" vertical="center" wrapText="1"/>
      <protection/>
    </xf>
    <xf numFmtId="0" fontId="44" fillId="0" borderId="17" xfId="52" applyFont="1" applyBorder="1" applyAlignment="1">
      <alignment horizontal="center" vertical="center"/>
      <protection/>
    </xf>
    <xf numFmtId="2" fontId="44" fillId="0" borderId="17" xfId="52" applyNumberFormat="1" applyFont="1" applyBorder="1" applyAlignment="1">
      <alignment horizontal="center" vertical="center"/>
      <protection/>
    </xf>
    <xf numFmtId="0" fontId="36" fillId="0" borderId="0" xfId="52" applyFont="1" applyFill="1">
      <alignment/>
      <protection/>
    </xf>
    <xf numFmtId="0" fontId="19" fillId="0" borderId="0" xfId="0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9" fontId="0" fillId="0" borderId="22" xfId="0" applyNumberFormat="1" applyBorder="1" applyAlignment="1">
      <alignment horizontal="center"/>
    </xf>
    <xf numFmtId="9" fontId="0" fillId="0" borderId="23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4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26" xfId="0" applyBorder="1" applyAlignment="1">
      <alignment/>
    </xf>
    <xf numFmtId="2" fontId="0" fillId="0" borderId="22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7" xfId="0" applyNumberFormat="1" applyBorder="1" applyAlignment="1">
      <alignment horizontal="center"/>
    </xf>
    <xf numFmtId="0" fontId="19" fillId="0" borderId="21" xfId="0" applyFont="1" applyBorder="1" applyAlignment="1">
      <alignment horizontal="center"/>
    </xf>
    <xf numFmtId="2" fontId="19" fillId="0" borderId="28" xfId="0" applyNumberFormat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2" fontId="0" fillId="0" borderId="29" xfId="0" applyNumberForma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20" xfId="0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19" fillId="0" borderId="23" xfId="0" applyFont="1" applyBorder="1" applyAlignment="1">
      <alignment/>
    </xf>
    <xf numFmtId="0" fontId="0" fillId="0" borderId="21" xfId="0" applyBorder="1" applyAlignment="1">
      <alignment/>
    </xf>
    <xf numFmtId="2" fontId="19" fillId="0" borderId="22" xfId="0" applyNumberFormat="1" applyFont="1" applyBorder="1" applyAlignment="1">
      <alignment horizontal="center"/>
    </xf>
    <xf numFmtId="2" fontId="19" fillId="0" borderId="23" xfId="61" applyNumberFormat="1" applyFont="1" applyBorder="1" applyAlignment="1">
      <alignment horizontal="center"/>
    </xf>
    <xf numFmtId="2" fontId="19" fillId="0" borderId="23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0" fillId="0" borderId="17" xfId="0" applyFont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/>
    </xf>
    <xf numFmtId="0" fontId="0" fillId="0" borderId="17" xfId="0" applyBorder="1" applyAlignment="1">
      <alignment/>
    </xf>
    <xf numFmtId="4" fontId="20" fillId="0" borderId="17" xfId="0" applyNumberFormat="1" applyFont="1" applyBorder="1" applyAlignment="1">
      <alignment horizontal="right"/>
    </xf>
    <xf numFmtId="0" fontId="3" fillId="0" borderId="11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10" fillId="0" borderId="19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36" fillId="0" borderId="0" xfId="52" applyAlignment="1">
      <alignment horizontal="center"/>
      <protection/>
    </xf>
    <xf numFmtId="0" fontId="18" fillId="0" borderId="0" xfId="0" applyFont="1" applyAlignment="1">
      <alignment horizontal="center" vertical="center" wrapText="1"/>
    </xf>
    <xf numFmtId="0" fontId="18" fillId="0" borderId="2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2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3"/>
  <sheetViews>
    <sheetView tabSelected="1" zoomScalePageLayoutView="0" workbookViewId="0" topLeftCell="C5">
      <selection activeCell="F33" sqref="F33"/>
    </sheetView>
  </sheetViews>
  <sheetFormatPr defaultColWidth="9.125" defaultRowHeight="12.75"/>
  <cols>
    <col min="1" max="1" width="3.50390625" style="2" hidden="1" customWidth="1"/>
    <col min="2" max="2" width="9.125" style="2" hidden="1" customWidth="1"/>
    <col min="3" max="3" width="30.625" style="32" customWidth="1"/>
    <col min="4" max="4" width="14.50390625" style="32" customWidth="1"/>
    <col min="5" max="5" width="11.875" style="32" customWidth="1"/>
    <col min="6" max="6" width="13.375" style="32" customWidth="1"/>
    <col min="7" max="7" width="11.875" style="32" customWidth="1"/>
    <col min="8" max="8" width="14.50390625" style="32" customWidth="1"/>
    <col min="9" max="9" width="33.50390625" style="32" customWidth="1"/>
    <col min="10" max="10" width="12.375" style="2" customWidth="1"/>
    <col min="11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3.5">
      <c r="C5" s="102" t="s">
        <v>1</v>
      </c>
      <c r="D5" s="102"/>
      <c r="E5" s="102"/>
      <c r="F5" s="102"/>
      <c r="G5" s="102"/>
      <c r="H5" s="102"/>
      <c r="I5" s="102"/>
    </row>
    <row r="6" spans="3:9" ht="12.75">
      <c r="C6" s="103" t="s">
        <v>2</v>
      </c>
      <c r="D6" s="103"/>
      <c r="E6" s="103"/>
      <c r="F6" s="103"/>
      <c r="G6" s="103"/>
      <c r="H6" s="103"/>
      <c r="I6" s="103"/>
    </row>
    <row r="7" spans="3:9" ht="12.75">
      <c r="C7" s="103" t="s">
        <v>3</v>
      </c>
      <c r="D7" s="103"/>
      <c r="E7" s="103"/>
      <c r="F7" s="103"/>
      <c r="G7" s="103"/>
      <c r="H7" s="103"/>
      <c r="I7" s="103"/>
    </row>
    <row r="8" spans="3:9" ht="6" customHeight="1" thickBot="1">
      <c r="C8" s="104"/>
      <c r="D8" s="104"/>
      <c r="E8" s="104"/>
      <c r="F8" s="104"/>
      <c r="G8" s="104"/>
      <c r="H8" s="104"/>
      <c r="I8" s="104"/>
    </row>
    <row r="9" spans="3:9" ht="36.75" customHeight="1" thickBot="1">
      <c r="C9" s="9" t="s">
        <v>4</v>
      </c>
      <c r="D9" s="10" t="s">
        <v>5</v>
      </c>
      <c r="E9" s="11" t="s">
        <v>6</v>
      </c>
      <c r="F9" s="11" t="s">
        <v>7</v>
      </c>
      <c r="G9" s="11" t="s">
        <v>8</v>
      </c>
      <c r="H9" s="11" t="s">
        <v>9</v>
      </c>
      <c r="I9" s="10" t="s">
        <v>10</v>
      </c>
    </row>
    <row r="10" spans="3:9" ht="13.5" customHeight="1" thickBot="1">
      <c r="C10" s="105" t="s">
        <v>11</v>
      </c>
      <c r="D10" s="95"/>
      <c r="E10" s="95"/>
      <c r="F10" s="95"/>
      <c r="G10" s="95"/>
      <c r="H10" s="95"/>
      <c r="I10" s="106"/>
    </row>
    <row r="11" spans="3:9" ht="13.5" customHeight="1" thickBot="1">
      <c r="C11" s="12" t="s">
        <v>12</v>
      </c>
      <c r="D11" s="13">
        <v>158945.93999999994</v>
      </c>
      <c r="E11" s="14">
        <v>2174559.71</v>
      </c>
      <c r="F11" s="14">
        <v>2130957.94</v>
      </c>
      <c r="G11" s="14">
        <v>1939513.9819800002</v>
      </c>
      <c r="H11" s="14">
        <f>+D11+E11-F11</f>
        <v>202547.70999999996</v>
      </c>
      <c r="I11" s="107" t="s">
        <v>13</v>
      </c>
    </row>
    <row r="12" spans="3:9" ht="13.5" customHeight="1" thickBot="1">
      <c r="C12" s="12" t="s">
        <v>14</v>
      </c>
      <c r="D12" s="13">
        <v>92325.76000000001</v>
      </c>
      <c r="E12" s="15">
        <v>684568.9199999999</v>
      </c>
      <c r="F12" s="15">
        <v>670019.33</v>
      </c>
      <c r="G12" s="14">
        <v>972306.2582299999</v>
      </c>
      <c r="H12" s="14">
        <f>+D12+E12-F12</f>
        <v>106875.34999999998</v>
      </c>
      <c r="I12" s="108"/>
    </row>
    <row r="13" spans="3:9" ht="13.5" customHeight="1" thickBot="1">
      <c r="C13" s="12" t="s">
        <v>15</v>
      </c>
      <c r="D13" s="13">
        <v>48805.31999999995</v>
      </c>
      <c r="E13" s="15">
        <v>416960.62</v>
      </c>
      <c r="F13" s="15">
        <v>410189.24</v>
      </c>
      <c r="G13" s="14">
        <v>417290.26</v>
      </c>
      <c r="H13" s="14">
        <f>+D13+E13-F13</f>
        <v>55576.69999999995</v>
      </c>
      <c r="I13" s="108"/>
    </row>
    <row r="14" spans="3:9" ht="13.5" customHeight="1" thickBot="1">
      <c r="C14" s="12" t="s">
        <v>16</v>
      </c>
      <c r="D14" s="13">
        <v>28615.23999999999</v>
      </c>
      <c r="E14" s="15">
        <v>234767.37</v>
      </c>
      <c r="F14" s="15">
        <v>229319.04</v>
      </c>
      <c r="G14" s="14">
        <f>+E14</f>
        <v>234767.37</v>
      </c>
      <c r="H14" s="14">
        <f>+D14+E14-F14</f>
        <v>34063.56999999998</v>
      </c>
      <c r="I14" s="108"/>
    </row>
    <row r="15" spans="3:9" ht="13.5" customHeight="1" thickBot="1">
      <c r="C15" s="12" t="s">
        <v>17</v>
      </c>
      <c r="D15" s="13">
        <v>0</v>
      </c>
      <c r="E15" s="15">
        <v>36181.86</v>
      </c>
      <c r="F15" s="15">
        <v>36391.16</v>
      </c>
      <c r="G15" s="14">
        <f>+E15+21601.86</f>
        <v>57783.72</v>
      </c>
      <c r="H15" s="14">
        <f>+D15+E15-F15</f>
        <v>-209.3000000000029</v>
      </c>
      <c r="I15" s="109"/>
    </row>
    <row r="16" spans="3:9" ht="13.5" customHeight="1" thickBot="1">
      <c r="C16" s="12" t="s">
        <v>18</v>
      </c>
      <c r="D16" s="16">
        <f>SUM(D11:D15)</f>
        <v>328692.2599999999</v>
      </c>
      <c r="E16" s="16">
        <f>SUM(E11:E15)</f>
        <v>3547038.48</v>
      </c>
      <c r="F16" s="16">
        <f>SUM(F11:F15)</f>
        <v>3476876.71</v>
      </c>
      <c r="G16" s="16">
        <f>SUM(G11:G15)</f>
        <v>3621661.5902100005</v>
      </c>
      <c r="H16" s="16">
        <f>SUM(H11:H15)</f>
        <v>398854.02999999985</v>
      </c>
      <c r="I16" s="17"/>
    </row>
    <row r="17" spans="3:9" ht="13.5" customHeight="1" thickBot="1">
      <c r="C17" s="95" t="s">
        <v>19</v>
      </c>
      <c r="D17" s="95"/>
      <c r="E17" s="95"/>
      <c r="F17" s="95"/>
      <c r="G17" s="95"/>
      <c r="H17" s="95"/>
      <c r="I17" s="95"/>
    </row>
    <row r="18" spans="3:9" ht="38.25" customHeight="1" thickBot="1">
      <c r="C18" s="18" t="s">
        <v>4</v>
      </c>
      <c r="D18" s="10" t="s">
        <v>5</v>
      </c>
      <c r="E18" s="11" t="s">
        <v>6</v>
      </c>
      <c r="F18" s="11" t="s">
        <v>7</v>
      </c>
      <c r="G18" s="11" t="s">
        <v>8</v>
      </c>
      <c r="H18" s="11" t="s">
        <v>9</v>
      </c>
      <c r="I18" s="19" t="s">
        <v>20</v>
      </c>
    </row>
    <row r="19" spans="3:9" ht="13.5" customHeight="1" thickBot="1">
      <c r="C19" s="9" t="s">
        <v>21</v>
      </c>
      <c r="D19" s="20">
        <v>125552.32999999984</v>
      </c>
      <c r="E19" s="21">
        <v>1383552.5699999998</v>
      </c>
      <c r="F19" s="21">
        <v>1366139.15</v>
      </c>
      <c r="G19" s="21">
        <f>+E19</f>
        <v>1383552.5699999998</v>
      </c>
      <c r="H19" s="21">
        <f>+D19+E19-F19</f>
        <v>142965.74999999977</v>
      </c>
      <c r="I19" s="96" t="s">
        <v>22</v>
      </c>
    </row>
    <row r="20" spans="3:10" ht="14.25" customHeight="1" thickBot="1">
      <c r="C20" s="12" t="s">
        <v>23</v>
      </c>
      <c r="D20" s="13">
        <v>22958.849999999977</v>
      </c>
      <c r="E20" s="14">
        <v>269841.99</v>
      </c>
      <c r="F20" s="14">
        <v>265924.22</v>
      </c>
      <c r="G20" s="21">
        <v>510068.80973175005</v>
      </c>
      <c r="H20" s="21">
        <f aca="true" t="shared" si="0" ref="H20:H26">+D20+E20-F20</f>
        <v>26876.619999999995</v>
      </c>
      <c r="I20" s="97"/>
      <c r="J20" s="22"/>
    </row>
    <row r="21" spans="3:9" ht="13.5" customHeight="1" hidden="1">
      <c r="C21" s="18" t="s">
        <v>24</v>
      </c>
      <c r="D21" s="23">
        <v>0</v>
      </c>
      <c r="E21" s="14"/>
      <c r="F21" s="14"/>
      <c r="G21" s="21"/>
      <c r="H21" s="21">
        <f t="shared" si="0"/>
        <v>0</v>
      </c>
      <c r="I21" s="24"/>
    </row>
    <row r="22" spans="3:9" ht="12.75" customHeight="1" thickBot="1">
      <c r="C22" s="12" t="s">
        <v>25</v>
      </c>
      <c r="D22" s="13">
        <v>17999.540000000008</v>
      </c>
      <c r="E22" s="14">
        <v>198509.73</v>
      </c>
      <c r="F22" s="14">
        <v>195773.9</v>
      </c>
      <c r="G22" s="21">
        <f>+E22</f>
        <v>198509.73</v>
      </c>
      <c r="H22" s="21">
        <f t="shared" si="0"/>
        <v>20735.370000000024</v>
      </c>
      <c r="I22" s="24" t="s">
        <v>26</v>
      </c>
    </row>
    <row r="23" spans="3:9" ht="13.5" customHeight="1" thickBot="1">
      <c r="C23" s="12" t="s">
        <v>27</v>
      </c>
      <c r="D23" s="13">
        <v>26348.869999999995</v>
      </c>
      <c r="E23" s="14">
        <v>293555.26</v>
      </c>
      <c r="F23" s="14">
        <v>289761.62</v>
      </c>
      <c r="G23" s="21">
        <v>280987.8255515549</v>
      </c>
      <c r="H23" s="21">
        <f t="shared" si="0"/>
        <v>30142.51000000001</v>
      </c>
      <c r="I23" s="25" t="s">
        <v>28</v>
      </c>
    </row>
    <row r="24" spans="3:9" ht="13.5" customHeight="1" thickBot="1">
      <c r="C24" s="12" t="s">
        <v>29</v>
      </c>
      <c r="D24" s="13">
        <v>1197.5100000000002</v>
      </c>
      <c r="E24" s="15">
        <v>13083.230000000001</v>
      </c>
      <c r="F24" s="15">
        <v>12922.12</v>
      </c>
      <c r="G24" s="21">
        <f>+E24</f>
        <v>13083.230000000001</v>
      </c>
      <c r="H24" s="21">
        <f t="shared" si="0"/>
        <v>1358.6200000000008</v>
      </c>
      <c r="I24" s="25" t="s">
        <v>30</v>
      </c>
    </row>
    <row r="25" spans="3:9" ht="13.5" customHeight="1" thickBot="1">
      <c r="C25" s="18" t="s">
        <v>31</v>
      </c>
      <c r="D25" s="13">
        <v>16304.359999999986</v>
      </c>
      <c r="E25" s="15">
        <v>161666.38999999998</v>
      </c>
      <c r="F25" s="15">
        <v>158612.25</v>
      </c>
      <c r="G25" s="21">
        <f>+E25</f>
        <v>161666.38999999998</v>
      </c>
      <c r="H25" s="21">
        <f t="shared" si="0"/>
        <v>19358.49999999997</v>
      </c>
      <c r="I25" s="24"/>
    </row>
    <row r="26" spans="3:9" ht="13.5" customHeight="1" thickBot="1">
      <c r="C26" s="12" t="s">
        <v>32</v>
      </c>
      <c r="D26" s="13">
        <v>3093.819999999996</v>
      </c>
      <c r="E26" s="15">
        <v>34342.67999999999</v>
      </c>
      <c r="F26" s="15">
        <v>33902.8</v>
      </c>
      <c r="G26" s="21">
        <f>+E26</f>
        <v>34342.67999999999</v>
      </c>
      <c r="H26" s="21">
        <f t="shared" si="0"/>
        <v>3533.6999999999825</v>
      </c>
      <c r="I26" s="25" t="s">
        <v>33</v>
      </c>
    </row>
    <row r="27" spans="3:9" s="27" customFormat="1" ht="13.5" customHeight="1" thickBot="1">
      <c r="C27" s="12" t="s">
        <v>18</v>
      </c>
      <c r="D27" s="16">
        <f>SUM(D19:D26)</f>
        <v>213455.27999999982</v>
      </c>
      <c r="E27" s="16">
        <f>SUM(E19:E26)</f>
        <v>2354551.85</v>
      </c>
      <c r="F27" s="16">
        <f>SUM(F19:F26)</f>
        <v>2323036.0599999996</v>
      </c>
      <c r="G27" s="16">
        <f>SUM(G19:G26)</f>
        <v>2582211.235283305</v>
      </c>
      <c r="H27" s="16">
        <f>SUM(H19:H26)</f>
        <v>244971.06999999975</v>
      </c>
      <c r="I27" s="26"/>
    </row>
    <row r="28" spans="3:9" ht="13.5" customHeight="1" thickBot="1">
      <c r="C28" s="98" t="s">
        <v>34</v>
      </c>
      <c r="D28" s="98"/>
      <c r="E28" s="98"/>
      <c r="F28" s="98"/>
      <c r="G28" s="98"/>
      <c r="H28" s="98"/>
      <c r="I28" s="98"/>
    </row>
    <row r="29" spans="3:9" ht="28.5" customHeight="1" thickBot="1">
      <c r="C29" s="28" t="s">
        <v>35</v>
      </c>
      <c r="D29" s="99" t="s">
        <v>36</v>
      </c>
      <c r="E29" s="100"/>
      <c r="F29" s="100"/>
      <c r="G29" s="100"/>
      <c r="H29" s="101"/>
      <c r="I29" s="29" t="s">
        <v>37</v>
      </c>
    </row>
    <row r="30" spans="3:8" ht="21.75" customHeight="1">
      <c r="C30" s="30" t="s">
        <v>38</v>
      </c>
      <c r="D30" s="30"/>
      <c r="E30" s="30"/>
      <c r="F30" s="30"/>
      <c r="G30" s="30"/>
      <c r="H30" s="31">
        <f>+H16+H27</f>
        <v>643825.0999999996</v>
      </c>
    </row>
    <row r="31" spans="3:4" ht="13.5" hidden="1">
      <c r="C31" s="33" t="s">
        <v>39</v>
      </c>
      <c r="D31" s="33"/>
    </row>
    <row r="33" spans="4:6" ht="12.75">
      <c r="D33" s="34"/>
      <c r="E33" s="34"/>
      <c r="F33" s="34"/>
    </row>
  </sheetData>
  <sheetProtection/>
  <mergeCells count="10">
    <mergeCell ref="C17:I17"/>
    <mergeCell ref="I19:I20"/>
    <mergeCell ref="C28:I28"/>
    <mergeCell ref="D29:H29"/>
    <mergeCell ref="C5:I5"/>
    <mergeCell ref="C6:I6"/>
    <mergeCell ref="C7:I7"/>
    <mergeCell ref="C8:I8"/>
    <mergeCell ref="C10:I10"/>
    <mergeCell ref="I11:I15"/>
  </mergeCells>
  <printOptions/>
  <pageMargins left="0.7874015748031497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20" zoomScalePageLayoutView="0" workbookViewId="0" topLeftCell="A1">
      <selection activeCell="A12" sqref="A1:IV12"/>
    </sheetView>
  </sheetViews>
  <sheetFormatPr defaultColWidth="9.00390625" defaultRowHeight="12.75"/>
  <cols>
    <col min="1" max="1" width="4.50390625" style="35" customWidth="1"/>
    <col min="2" max="2" width="12.50390625" style="35" customWidth="1"/>
    <col min="3" max="3" width="13.375" style="35" hidden="1" customWidth="1"/>
    <col min="4" max="4" width="12.125" style="35" customWidth="1"/>
    <col min="5" max="5" width="13.50390625" style="35" customWidth="1"/>
    <col min="6" max="6" width="13.375" style="35" customWidth="1"/>
    <col min="7" max="7" width="14.375" style="35" customWidth="1"/>
    <col min="8" max="8" width="15.125" style="35" customWidth="1"/>
    <col min="9" max="9" width="13.50390625" style="35" customWidth="1"/>
    <col min="10" max="16384" width="8.875" style="35" customWidth="1"/>
  </cols>
  <sheetData>
    <row r="1" spans="1:9" ht="14.25">
      <c r="A1" s="110" t="s">
        <v>40</v>
      </c>
      <c r="B1" s="110"/>
      <c r="C1" s="110"/>
      <c r="D1" s="110"/>
      <c r="E1" s="110"/>
      <c r="F1" s="110"/>
      <c r="G1" s="110"/>
      <c r="H1" s="110"/>
      <c r="I1" s="110"/>
    </row>
    <row r="2" spans="1:9" ht="14.25">
      <c r="A2" s="110" t="s">
        <v>41</v>
      </c>
      <c r="B2" s="110"/>
      <c r="C2" s="110"/>
      <c r="D2" s="110"/>
      <c r="E2" s="110"/>
      <c r="F2" s="110"/>
      <c r="G2" s="110"/>
      <c r="H2" s="110"/>
      <c r="I2" s="110"/>
    </row>
    <row r="3" spans="1:9" ht="14.25">
      <c r="A3" s="110" t="s">
        <v>42</v>
      </c>
      <c r="B3" s="110"/>
      <c r="C3" s="110"/>
      <c r="D3" s="110"/>
      <c r="E3" s="110"/>
      <c r="F3" s="110"/>
      <c r="G3" s="110"/>
      <c r="H3" s="110"/>
      <c r="I3" s="110"/>
    </row>
    <row r="4" spans="1:9" ht="57">
      <c r="A4" s="36" t="s">
        <v>43</v>
      </c>
      <c r="B4" s="36" t="s">
        <v>44</v>
      </c>
      <c r="C4" s="36" t="s">
        <v>45</v>
      </c>
      <c r="D4" s="36" t="s">
        <v>46</v>
      </c>
      <c r="E4" s="36" t="s">
        <v>47</v>
      </c>
      <c r="F4" s="37" t="s">
        <v>48</v>
      </c>
      <c r="G4" s="37" t="s">
        <v>49</v>
      </c>
      <c r="H4" s="36" t="s">
        <v>50</v>
      </c>
      <c r="I4" s="36" t="s">
        <v>51</v>
      </c>
    </row>
    <row r="5" spans="1:9" ht="14.25">
      <c r="A5" s="38" t="s">
        <v>52</v>
      </c>
      <c r="B5" s="39">
        <v>181.98024000000004</v>
      </c>
      <c r="C5" s="39"/>
      <c r="D5" s="39">
        <v>269.84199</v>
      </c>
      <c r="E5" s="39">
        <v>265.92422</v>
      </c>
      <c r="F5" s="39">
        <v>2.16</v>
      </c>
      <c r="G5" s="39">
        <v>510.06881</v>
      </c>
      <c r="H5" s="39">
        <v>26.87662</v>
      </c>
      <c r="I5" s="39">
        <f>B5+D5+F5-G5</f>
        <v>-56.08657999999991</v>
      </c>
    </row>
    <row r="7" ht="14.25">
      <c r="A7" s="35" t="s">
        <v>53</v>
      </c>
    </row>
    <row r="8" ht="14.25">
      <c r="A8" s="35" t="s">
        <v>54</v>
      </c>
    </row>
    <row r="9" ht="14.25">
      <c r="A9" s="35" t="s">
        <v>55</v>
      </c>
    </row>
    <row r="10" ht="14.25">
      <c r="A10" s="35" t="s">
        <v>56</v>
      </c>
    </row>
    <row r="11" ht="14.25">
      <c r="A11" s="35" t="s">
        <v>57</v>
      </c>
    </row>
    <row r="12" ht="14.25">
      <c r="A12" s="35" t="s">
        <v>58</v>
      </c>
    </row>
    <row r="13" ht="14.25">
      <c r="A13" s="35" t="s">
        <v>59</v>
      </c>
    </row>
    <row r="14" ht="14.25">
      <c r="A14" s="35" t="s">
        <v>60</v>
      </c>
    </row>
    <row r="15" ht="14.25">
      <c r="A15" s="35" t="s">
        <v>61</v>
      </c>
    </row>
    <row r="16" ht="14.25">
      <c r="A16" s="35" t="s">
        <v>62</v>
      </c>
    </row>
    <row r="17" ht="14.25">
      <c r="A17" s="40" t="s">
        <v>63</v>
      </c>
    </row>
  </sheetData>
  <sheetProtection/>
  <mergeCells count="3">
    <mergeCell ref="A1:I1"/>
    <mergeCell ref="A2:I2"/>
    <mergeCell ref="A3:I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1">
      <selection activeCell="A29" sqref="A29:IV29"/>
    </sheetView>
  </sheetViews>
  <sheetFormatPr defaultColWidth="9.00390625" defaultRowHeight="12.75"/>
  <cols>
    <col min="1" max="1" width="5.50390625" style="0" customWidth="1"/>
    <col min="2" max="2" width="22.125" style="0" customWidth="1"/>
    <col min="3" max="3" width="40.375" style="0" customWidth="1"/>
    <col min="4" max="4" width="19.375" style="0" customWidth="1"/>
    <col min="5" max="5" width="15.375" style="0" customWidth="1"/>
    <col min="6" max="6" width="17.375" style="0" customWidth="1"/>
    <col min="7" max="7" width="12.00390625" style="0" customWidth="1"/>
    <col min="8" max="8" width="20.50390625" style="0" hidden="1" customWidth="1"/>
  </cols>
  <sheetData>
    <row r="1" spans="1:8" ht="30.75" customHeight="1">
      <c r="A1" s="111" t="s">
        <v>64</v>
      </c>
      <c r="B1" s="111"/>
      <c r="C1" s="111"/>
      <c r="D1" s="111"/>
      <c r="E1" s="111"/>
      <c r="F1" s="111"/>
      <c r="G1" s="111"/>
      <c r="H1" s="41"/>
    </row>
    <row r="2" spans="1:7" ht="29.25" customHeight="1" thickBot="1">
      <c r="A2" s="112"/>
      <c r="B2" s="112"/>
      <c r="C2" s="112"/>
      <c r="D2" s="112"/>
      <c r="E2" s="112"/>
      <c r="F2" s="112"/>
      <c r="G2" s="112"/>
    </row>
    <row r="3" spans="1:8" ht="13.5" thickBot="1">
      <c r="A3" s="42"/>
      <c r="B3" s="43"/>
      <c r="C3" s="44"/>
      <c r="D3" s="42"/>
      <c r="E3" s="43"/>
      <c r="F3" s="113" t="s">
        <v>65</v>
      </c>
      <c r="G3" s="114"/>
      <c r="H3" s="43"/>
    </row>
    <row r="4" spans="1:8" ht="12.75">
      <c r="A4" s="45" t="s">
        <v>66</v>
      </c>
      <c r="B4" s="46" t="s">
        <v>67</v>
      </c>
      <c r="C4" s="45" t="s">
        <v>68</v>
      </c>
      <c r="D4" s="45" t="s">
        <v>69</v>
      </c>
      <c r="E4" s="47" t="s">
        <v>70</v>
      </c>
      <c r="F4" s="48"/>
      <c r="G4" s="47"/>
      <c r="H4" s="47" t="s">
        <v>71</v>
      </c>
    </row>
    <row r="5" spans="1:8" ht="12.75">
      <c r="A5" s="45" t="s">
        <v>72</v>
      </c>
      <c r="B5" s="46"/>
      <c r="C5" s="49"/>
      <c r="D5" s="45" t="s">
        <v>73</v>
      </c>
      <c r="E5" s="46" t="s">
        <v>74</v>
      </c>
      <c r="F5" s="50" t="s">
        <v>75</v>
      </c>
      <c r="G5" s="46" t="s">
        <v>76</v>
      </c>
      <c r="H5" s="46"/>
    </row>
    <row r="6" spans="1:8" ht="12.75">
      <c r="A6" s="45"/>
      <c r="B6" s="46"/>
      <c r="C6" s="49"/>
      <c r="D6" s="45" t="s">
        <v>77</v>
      </c>
      <c r="E6" s="51"/>
      <c r="F6" s="50" t="s">
        <v>78</v>
      </c>
      <c r="G6" s="46" t="s">
        <v>79</v>
      </c>
      <c r="H6" s="51"/>
    </row>
    <row r="7" spans="1:8" ht="12.75">
      <c r="A7" s="52"/>
      <c r="B7" s="51"/>
      <c r="C7" s="53"/>
      <c r="D7" s="52"/>
      <c r="E7" s="51"/>
      <c r="F7" s="54"/>
      <c r="G7" s="46" t="s">
        <v>80</v>
      </c>
      <c r="H7" s="51"/>
    </row>
    <row r="8" spans="1:8" ht="13.5" thickBot="1">
      <c r="A8" s="55"/>
      <c r="B8" s="56"/>
      <c r="C8" s="57"/>
      <c r="D8" s="55"/>
      <c r="E8" s="56"/>
      <c r="F8" s="58"/>
      <c r="G8" s="56"/>
      <c r="H8" s="56"/>
    </row>
    <row r="9" spans="1:8" ht="12.75">
      <c r="A9" s="43"/>
      <c r="B9" s="59"/>
      <c r="C9" s="44"/>
      <c r="D9" s="42"/>
      <c r="E9" s="43"/>
      <c r="F9" s="59"/>
      <c r="G9" s="59"/>
      <c r="H9" s="59"/>
    </row>
    <row r="10" spans="1:8" ht="12.75">
      <c r="A10" s="46">
        <v>1</v>
      </c>
      <c r="B10" s="54" t="s">
        <v>81</v>
      </c>
      <c r="C10" s="45" t="s">
        <v>82</v>
      </c>
      <c r="D10" s="45" t="s">
        <v>83</v>
      </c>
      <c r="E10" s="60">
        <f>38.125+246.238</f>
        <v>284.363</v>
      </c>
      <c r="F10" s="61">
        <f>38.125+246.238</f>
        <v>284.363</v>
      </c>
      <c r="G10" s="61">
        <f aca="true" t="shared" si="0" ref="G10:G15">+E10-F10</f>
        <v>0</v>
      </c>
      <c r="H10" s="50"/>
    </row>
    <row r="11" spans="1:8" ht="12.75">
      <c r="A11" s="46"/>
      <c r="B11" s="54"/>
      <c r="C11" s="49" t="s">
        <v>84</v>
      </c>
      <c r="D11" s="45" t="s">
        <v>85</v>
      </c>
      <c r="E11" s="60">
        <f>141.398+11.6</f>
        <v>152.998</v>
      </c>
      <c r="F11" s="61">
        <f>141.398+11.6</f>
        <v>152.998</v>
      </c>
      <c r="G11" s="61">
        <f t="shared" si="0"/>
        <v>0</v>
      </c>
      <c r="H11" s="50"/>
    </row>
    <row r="12" spans="1:8" ht="12.75">
      <c r="A12" s="46"/>
      <c r="B12" s="54"/>
      <c r="C12" s="45" t="s">
        <v>86</v>
      </c>
      <c r="D12" s="45"/>
      <c r="E12" s="60">
        <f>30</f>
        <v>30</v>
      </c>
      <c r="F12" s="61">
        <f>30</f>
        <v>30</v>
      </c>
      <c r="G12" s="61">
        <f t="shared" si="0"/>
        <v>0</v>
      </c>
      <c r="H12" s="50"/>
    </row>
    <row r="13" spans="1:8" ht="12.75">
      <c r="A13" s="46"/>
      <c r="B13" s="54"/>
      <c r="C13" s="45" t="s">
        <v>87</v>
      </c>
      <c r="D13" s="45" t="s">
        <v>88</v>
      </c>
      <c r="E13" s="60">
        <v>176.88</v>
      </c>
      <c r="F13" s="61">
        <v>176.88</v>
      </c>
      <c r="G13" s="61">
        <f t="shared" si="0"/>
        <v>0</v>
      </c>
      <c r="H13" s="50"/>
    </row>
    <row r="14" spans="1:8" ht="12.75">
      <c r="A14" s="46"/>
      <c r="B14" s="54"/>
      <c r="C14" s="45" t="s">
        <v>89</v>
      </c>
      <c r="D14" s="45" t="s">
        <v>90</v>
      </c>
      <c r="E14" s="60">
        <v>309.2</v>
      </c>
      <c r="F14" s="61">
        <v>31.8</v>
      </c>
      <c r="G14" s="61">
        <f t="shared" si="0"/>
        <v>277.4</v>
      </c>
      <c r="H14" s="50"/>
    </row>
    <row r="15" spans="1:8" ht="12.75">
      <c r="A15" s="46"/>
      <c r="B15" s="54"/>
      <c r="C15" s="45" t="s">
        <v>91</v>
      </c>
      <c r="D15" s="46" t="s">
        <v>92</v>
      </c>
      <c r="E15" s="60">
        <v>428.3</v>
      </c>
      <c r="F15" s="61">
        <v>44.2</v>
      </c>
      <c r="G15" s="61">
        <f t="shared" si="0"/>
        <v>384.1</v>
      </c>
      <c r="H15" s="50"/>
    </row>
    <row r="16" spans="1:8" ht="12.75">
      <c r="A16" s="46"/>
      <c r="B16" s="54"/>
      <c r="C16" s="45"/>
      <c r="D16" s="45"/>
      <c r="E16" s="62"/>
      <c r="F16" s="61"/>
      <c r="G16" s="61"/>
      <c r="H16" s="50"/>
    </row>
    <row r="17" spans="1:8" ht="12.75">
      <c r="A17" s="46"/>
      <c r="B17" s="54"/>
      <c r="C17" s="63" t="s">
        <v>93</v>
      </c>
      <c r="D17" s="63"/>
      <c r="E17" s="64">
        <f>SUM(E10:E16)</f>
        <v>1381.741</v>
      </c>
      <c r="F17" s="64">
        <f>SUM(F10:F16)</f>
        <v>720.241</v>
      </c>
      <c r="G17" s="64">
        <f>SUM(G10:G16)</f>
        <v>661.5</v>
      </c>
      <c r="H17" s="50"/>
    </row>
    <row r="18" spans="1:8" ht="13.5" thickBot="1">
      <c r="A18" s="65"/>
      <c r="B18" s="66"/>
      <c r="C18" s="67"/>
      <c r="D18" s="68"/>
      <c r="E18" s="69"/>
      <c r="F18" s="70"/>
      <c r="G18" s="71"/>
      <c r="H18" s="72"/>
    </row>
    <row r="19" spans="1:8" ht="12.75">
      <c r="A19" s="43"/>
      <c r="B19" s="59"/>
      <c r="C19" s="73"/>
      <c r="D19" s="74"/>
      <c r="E19" s="75"/>
      <c r="F19" s="76"/>
      <c r="G19" s="76"/>
      <c r="H19" s="77"/>
    </row>
    <row r="20" spans="1:8" ht="12.75">
      <c r="A20" s="51"/>
      <c r="B20" s="78" t="s">
        <v>18</v>
      </c>
      <c r="C20" s="79"/>
      <c r="D20" s="49"/>
      <c r="E20" s="80">
        <f>E17</f>
        <v>1381.741</v>
      </c>
      <c r="F20" s="81">
        <f>+F17</f>
        <v>720.241</v>
      </c>
      <c r="G20" s="82">
        <f>+E20-F20</f>
        <v>661.5</v>
      </c>
      <c r="H20" s="50"/>
    </row>
    <row r="21" spans="1:8" ht="13.5" thickBot="1">
      <c r="A21" s="56"/>
      <c r="B21" s="58"/>
      <c r="C21" s="83"/>
      <c r="D21" s="84"/>
      <c r="E21" s="85"/>
      <c r="F21" s="86"/>
      <c r="G21" s="86"/>
      <c r="H21" s="86"/>
    </row>
    <row r="23" spans="1:7" ht="63.75" customHeight="1">
      <c r="A23" s="87" t="s">
        <v>94</v>
      </c>
      <c r="B23" s="87" t="s">
        <v>95</v>
      </c>
      <c r="C23" s="87" t="s">
        <v>96</v>
      </c>
      <c r="D23" s="87" t="s">
        <v>97</v>
      </c>
      <c r="E23" s="88" t="s">
        <v>98</v>
      </c>
      <c r="F23" s="87" t="s">
        <v>99</v>
      </c>
      <c r="G23" s="89"/>
    </row>
    <row r="24" spans="1:7" ht="15">
      <c r="A24" s="90">
        <v>1</v>
      </c>
      <c r="B24" s="91">
        <v>15419.740000000049</v>
      </c>
      <c r="C24" s="91">
        <v>354561.27</v>
      </c>
      <c r="D24" s="91">
        <v>356111.78</v>
      </c>
      <c r="E24" s="91">
        <v>60419.189999999995</v>
      </c>
      <c r="F24" s="91">
        <f>+B24+C24-D24</f>
        <v>13869.23000000004</v>
      </c>
      <c r="G24" s="92"/>
    </row>
    <row r="26" spans="1:6" ht="90">
      <c r="A26" s="87" t="s">
        <v>94</v>
      </c>
      <c r="B26" s="87" t="s">
        <v>100</v>
      </c>
      <c r="C26" s="87" t="s">
        <v>101</v>
      </c>
      <c r="D26" s="87" t="s">
        <v>102</v>
      </c>
      <c r="E26" s="87" t="s">
        <v>103</v>
      </c>
      <c r="F26" s="87" t="s">
        <v>104</v>
      </c>
    </row>
    <row r="27" spans="1:6" ht="15">
      <c r="A27" s="93">
        <v>1</v>
      </c>
      <c r="B27" s="94">
        <v>601994.51</v>
      </c>
      <c r="C27" s="94">
        <f>+D24+E24</f>
        <v>416530.97000000003</v>
      </c>
      <c r="D27" s="94">
        <v>720241</v>
      </c>
      <c r="E27" s="94">
        <v>108476.22</v>
      </c>
      <c r="F27" s="94">
        <f>B27+C27-D27+E27</f>
        <v>406760.69999999995</v>
      </c>
    </row>
  </sheetData>
  <sheetProtection/>
  <mergeCells count="2">
    <mergeCell ref="A1:G2"/>
    <mergeCell ref="F3:G3"/>
  </mergeCells>
  <printOptions horizontalCentered="1"/>
  <pageMargins left="0" right="0" top="2.952755905511811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dcterms:created xsi:type="dcterms:W3CDTF">2014-06-26T11:29:58Z</dcterms:created>
  <dcterms:modified xsi:type="dcterms:W3CDTF">2014-07-04T07:17:47Z</dcterms:modified>
  <cp:category/>
  <cp:version/>
  <cp:contentType/>
  <cp:contentStatus/>
</cp:coreProperties>
</file>