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4" i="3" l="1"/>
  <c r="C24" i="3"/>
  <c r="F21" i="3"/>
  <c r="F17" i="3"/>
  <c r="F14" i="3"/>
  <c r="E14" i="3"/>
  <c r="E17" i="3" s="1"/>
  <c r="G17" i="3" s="1"/>
  <c r="G12" i="3"/>
  <c r="G11" i="3"/>
  <c r="G14" i="3" s="1"/>
  <c r="G10" i="3"/>
  <c r="I17" i="2" l="1"/>
  <c r="F17" i="2"/>
  <c r="F46" i="1" l="1"/>
  <c r="D46" i="1"/>
  <c r="H45" i="1"/>
  <c r="G45" i="1"/>
  <c r="H44" i="1"/>
  <c r="G44" i="1"/>
  <c r="G43" i="1"/>
  <c r="E43" i="1"/>
  <c r="E46" i="1" s="1"/>
  <c r="H42" i="1"/>
  <c r="G42" i="1"/>
  <c r="H41" i="1"/>
  <c r="H40" i="1"/>
  <c r="G40" i="1"/>
  <c r="H39" i="1"/>
  <c r="H38" i="1"/>
  <c r="H37" i="1"/>
  <c r="G37" i="1"/>
  <c r="G46" i="1" s="1"/>
  <c r="G34" i="1"/>
  <c r="D34" i="1"/>
  <c r="G33" i="1"/>
  <c r="F33" i="1"/>
  <c r="H33" i="1" s="1"/>
  <c r="E33" i="1"/>
  <c r="G32" i="1"/>
  <c r="F32" i="1"/>
  <c r="H32" i="1" s="1"/>
  <c r="E32" i="1"/>
  <c r="F31" i="1"/>
  <c r="F34" i="1" s="1"/>
  <c r="E31" i="1"/>
  <c r="H31" i="1" s="1"/>
  <c r="E30" i="1"/>
  <c r="H30" i="1" s="1"/>
  <c r="E29" i="1"/>
  <c r="H29" i="1" s="1"/>
  <c r="H46" i="1" l="1"/>
  <c r="H34" i="1"/>
  <c r="H51" i="1" s="1"/>
  <c r="H43" i="1"/>
  <c r="E34" i="1"/>
</calcChain>
</file>

<file path=xl/sharedStrings.xml><?xml version="1.0" encoding="utf-8"?>
<sst xmlns="http://schemas.openxmlformats.org/spreadsheetml/2006/main" count="111" uniqueCount="100">
  <si>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</si>
  <si>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</si>
  <si>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</si>
  <si>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4/2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</si>
  <si>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</si>
  <si>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</si>
  <si>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</si>
  <si>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</si>
  <si>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</si>
  <si>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</si>
  <si>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</si>
  <si>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</si>
  <si>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</si>
  <si>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</si>
  <si>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</si>
  <si>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</si>
  <si>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</si>
  <si>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</si>
  <si>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</si>
  <si>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</si>
  <si>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</si>
  <si>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</si>
  <si>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</si>
  <si>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</si>
  <si>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</si>
  <si>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</si>
  <si>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</si>
  <si>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</si>
  <si>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</si>
  <si>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</si>
  <si>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</si>
  <si>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</si>
  <si>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</si>
  <si>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</si>
  <si>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</si>
  <si>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</si>
  <si>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</si>
  <si>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</si>
  <si>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</si>
  <si>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Администрация МО Сертолово Лен.обл. (ВУС, КДН)</t>
  </si>
  <si>
    <t xml:space="preserve">Поступило от Администрации МО Сертолово за управление и содержание общедомового имущества, и за сбор ТБО  12149.52 руб. </t>
  </si>
  <si>
    <t>Размещение рекламы в лифтах</t>
  </si>
  <si>
    <t xml:space="preserve">Поступило  за размещение рекламы в лифтах 4720.00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</si>
  <si>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</si>
  <si>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</si>
  <si>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</si>
  <si>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</si>
  <si>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</si>
  <si>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</si>
  <si>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4/2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</si>
  <si>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</si>
  <si>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</si>
  <si>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</si>
  <si>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</si>
  <si>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</si>
  <si>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</si>
  <si>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</si>
  <si>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</si>
  <si>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</si>
  <si>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</si>
  <si>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607,94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</si>
  <si>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</si>
  <si>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ремонт лифтового оборудования - 177,64 т.р.</t>
  </si>
  <si>
    <t>герметизация швов - 129,36 т.р.</t>
  </si>
  <si>
    <t>замена магистрали ЦО - 218,13 т.р.</t>
  </si>
  <si>
    <t>проверка заземления - 45,35 т.р.</t>
  </si>
  <si>
    <t>изготовление и монтаж дверей - 18,70 т.р.</t>
  </si>
  <si>
    <t>восстановление пандусов - 7,73 т.р.</t>
  </si>
  <si>
    <t>аварийное обслуживание - 4,66 т.р.</t>
  </si>
  <si>
    <t>смена кранов - 1,78 т.р.</t>
  </si>
  <si>
    <t>прочие - 1,04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</si>
  <si>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Центральная, д. 4/2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</si>
  <si>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</si>
  <si>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</si>
  <si>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</si>
  <si>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</si>
  <si>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</si>
  <si>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</si>
  <si>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</si>
  <si>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</si>
  <si>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</si>
  <si>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</si>
  <si>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</si>
  <si>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</si>
  <si>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</si>
  <si>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</si>
  <si>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</si>
  <si>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</si>
  <si>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4/2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</si>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</sst>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C26" workbookViewId="0">
      <selection activeCell="C59" sqref="C59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4.42578125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4.25" x14ac:dyDescent="0.2">
      <c r="C23" s="46" t="s">
        <v>1</v>
      </c>
      <c r="D23" s="46"/>
      <c r="E23" s="46"/>
      <c r="F23" s="46"/>
      <c r="G23" s="46"/>
      <c r="H23" s="46"/>
      <c r="I23" s="46"/>
    </row>
    <row r="24" spans="3:9" x14ac:dyDescent="0.2">
      <c r="C24" s="47" t="s">
        <v>2</v>
      </c>
      <c r="D24" s="47"/>
      <c r="E24" s="47"/>
      <c r="F24" s="47"/>
      <c r="G24" s="47"/>
      <c r="H24" s="47"/>
      <c r="I24" s="47"/>
    </row>
    <row r="25" spans="3:9" x14ac:dyDescent="0.2">
      <c r="C25" s="47" t="s">
        <v>3</v>
      </c>
      <c r="D25" s="47"/>
      <c r="E25" s="47"/>
      <c r="F25" s="47"/>
      <c r="G25" s="47"/>
      <c r="H25" s="47"/>
      <c r="I25" s="47"/>
    </row>
    <row r="26" spans="3:9" ht="6" customHeight="1" thickBot="1" x14ac:dyDescent="0.25">
      <c r="C26" s="48"/>
      <c r="D26" s="48"/>
      <c r="E26" s="48"/>
      <c r="F26" s="48"/>
      <c r="G26" s="48"/>
      <c r="H26" s="48"/>
      <c r="I26" s="48"/>
    </row>
    <row r="27" spans="3:9" ht="39.75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 x14ac:dyDescent="0.25">
      <c r="C28" s="49" t="s">
        <v>11</v>
      </c>
      <c r="D28" s="50"/>
      <c r="E28" s="50"/>
      <c r="F28" s="50"/>
      <c r="G28" s="50"/>
      <c r="H28" s="50"/>
      <c r="I28" s="51"/>
    </row>
    <row r="29" spans="3:9" ht="13.5" customHeight="1" thickBot="1" x14ac:dyDescent="0.25">
      <c r="C29" s="12" t="s">
        <v>12</v>
      </c>
      <c r="D29" s="13">
        <v>291406.45999999996</v>
      </c>
      <c r="E29" s="14">
        <f>1977381.96-359614.74</f>
        <v>1617767.22</v>
      </c>
      <c r="F29" s="14">
        <v>1521038.9</v>
      </c>
      <c r="G29" s="14">
        <v>1788617.45</v>
      </c>
      <c r="H29" s="14">
        <f>+D29+E29-F29</f>
        <v>388134.78</v>
      </c>
      <c r="I29" s="52" t="s">
        <v>13</v>
      </c>
    </row>
    <row r="30" spans="3:9" ht="13.5" customHeight="1" thickBot="1" x14ac:dyDescent="0.25">
      <c r="C30" s="12" t="s">
        <v>14</v>
      </c>
      <c r="D30" s="13">
        <v>198306.35000000009</v>
      </c>
      <c r="E30" s="15">
        <f>981659.57-52539.1</f>
        <v>929120.47</v>
      </c>
      <c r="F30" s="15">
        <v>882283.08</v>
      </c>
      <c r="G30" s="14">
        <v>1018369.17</v>
      </c>
      <c r="H30" s="14">
        <f>+D30+E30-F30</f>
        <v>245143.74000000011</v>
      </c>
      <c r="I30" s="53"/>
    </row>
    <row r="31" spans="3:9" ht="13.5" customHeight="1" thickBot="1" x14ac:dyDescent="0.25">
      <c r="C31" s="12" t="s">
        <v>15</v>
      </c>
      <c r="D31" s="13">
        <v>85922.339999999909</v>
      </c>
      <c r="E31" s="15">
        <f>404008.47-17162.21</f>
        <v>386846.25999999995</v>
      </c>
      <c r="F31" s="15">
        <f>373183.55+1727.48</f>
        <v>374911.02999999997</v>
      </c>
      <c r="G31" s="14">
        <v>432923.7</v>
      </c>
      <c r="H31" s="14">
        <f>+D31+E31-F31</f>
        <v>97857.569999999891</v>
      </c>
      <c r="I31" s="53"/>
    </row>
    <row r="32" spans="3:9" ht="13.5" customHeight="1" thickBot="1" x14ac:dyDescent="0.25">
      <c r="C32" s="12" t="s">
        <v>16</v>
      </c>
      <c r="D32" s="13">
        <v>51292.550000000017</v>
      </c>
      <c r="E32" s="15">
        <f>108018.41-4650.97+141839.33-5194.7</f>
        <v>240012.06999999998</v>
      </c>
      <c r="F32" s="15">
        <f>98207.06+131581.55+581.88</f>
        <v>230370.49</v>
      </c>
      <c r="G32" s="14">
        <f>+E32</f>
        <v>240012.06999999998</v>
      </c>
      <c r="H32" s="14">
        <f>+D32+E32-F32</f>
        <v>60934.130000000005</v>
      </c>
      <c r="I32" s="53"/>
    </row>
    <row r="33" spans="3:10" ht="13.5" customHeight="1" thickBot="1" x14ac:dyDescent="0.25">
      <c r="C33" s="12" t="s">
        <v>17</v>
      </c>
      <c r="D33" s="13">
        <v>5465.75</v>
      </c>
      <c r="E33" s="15">
        <f>32382.69+11754.38</f>
        <v>44137.07</v>
      </c>
      <c r="F33" s="15">
        <f>32578.56+194.3+11768.8+38.18</f>
        <v>44579.840000000004</v>
      </c>
      <c r="G33" s="14">
        <f>+E33+79433.17</f>
        <v>123570.23999999999</v>
      </c>
      <c r="H33" s="14">
        <f>+D33+E33-F33</f>
        <v>5022.9799999999959</v>
      </c>
      <c r="I33" s="54"/>
    </row>
    <row r="34" spans="3:10" ht="13.5" customHeight="1" thickBot="1" x14ac:dyDescent="0.25">
      <c r="C34" s="12" t="s">
        <v>18</v>
      </c>
      <c r="D34" s="16">
        <f>SUM(D29:D33)</f>
        <v>632393.44999999995</v>
      </c>
      <c r="E34" s="16">
        <f>SUM(E29:E33)</f>
        <v>3217883.0899999994</v>
      </c>
      <c r="F34" s="16">
        <f>SUM(F29:F33)</f>
        <v>3053183.34</v>
      </c>
      <c r="G34" s="16">
        <f>SUM(G29:G33)</f>
        <v>3603492.63</v>
      </c>
      <c r="H34" s="16">
        <f>SUM(H29:H33)</f>
        <v>797093.20000000007</v>
      </c>
      <c r="I34" s="17"/>
    </row>
    <row r="35" spans="3:10" ht="15.75" customHeight="1" thickBot="1" x14ac:dyDescent="0.25">
      <c r="C35" s="50" t="s">
        <v>19</v>
      </c>
      <c r="D35" s="50"/>
      <c r="E35" s="50"/>
      <c r="F35" s="50"/>
      <c r="G35" s="50"/>
      <c r="H35" s="50"/>
      <c r="I35" s="50"/>
    </row>
    <row r="36" spans="3:10" ht="39.75" customHeight="1" thickBot="1" x14ac:dyDescent="0.25">
      <c r="C36" s="18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9" t="s">
        <v>20</v>
      </c>
    </row>
    <row r="37" spans="3:10" ht="24.95" customHeight="1" thickBot="1" x14ac:dyDescent="0.25">
      <c r="C37" s="9" t="s">
        <v>21</v>
      </c>
      <c r="D37" s="20">
        <v>190805.16999999993</v>
      </c>
      <c r="E37" s="21">
        <v>1361681.63</v>
      </c>
      <c r="F37" s="21">
        <v>1322046.6399999999</v>
      </c>
      <c r="G37" s="21">
        <f>+E37</f>
        <v>1361681.63</v>
      </c>
      <c r="H37" s="21">
        <f>+D37+E37-F37</f>
        <v>230440.15999999992</v>
      </c>
      <c r="I37" s="55" t="s">
        <v>22</v>
      </c>
    </row>
    <row r="38" spans="3:10" ht="24.95" customHeight="1" thickBot="1" x14ac:dyDescent="0.25">
      <c r="C38" s="12" t="s">
        <v>23</v>
      </c>
      <c r="D38" s="13">
        <v>39039.030000000028</v>
      </c>
      <c r="E38" s="14">
        <v>265575.87</v>
      </c>
      <c r="F38" s="14">
        <v>257601.37</v>
      </c>
      <c r="G38" s="21">
        <v>607940.49</v>
      </c>
      <c r="H38" s="21">
        <f t="shared" ref="H38:H45" si="0">+D38+E38-F38</f>
        <v>47013.530000000028</v>
      </c>
      <c r="I38" s="56"/>
      <c r="J38" s="22"/>
    </row>
    <row r="39" spans="3:10" ht="13.5" customHeight="1" thickBot="1" x14ac:dyDescent="0.25">
      <c r="C39" s="18" t="s">
        <v>24</v>
      </c>
      <c r="D39" s="23">
        <v>18978.209999999963</v>
      </c>
      <c r="E39" s="14">
        <v>175849.87</v>
      </c>
      <c r="F39" s="14">
        <v>168236.81</v>
      </c>
      <c r="G39" s="21">
        <v>0</v>
      </c>
      <c r="H39" s="21">
        <f t="shared" si="0"/>
        <v>26591.26999999996</v>
      </c>
      <c r="I39" s="24"/>
    </row>
    <row r="40" spans="3:10" ht="22.5" customHeight="1" thickBot="1" x14ac:dyDescent="0.25">
      <c r="C40" s="12" t="s">
        <v>25</v>
      </c>
      <c r="D40" s="13">
        <v>28069.97000000003</v>
      </c>
      <c r="E40" s="14">
        <v>195583.57</v>
      </c>
      <c r="F40" s="14">
        <v>189638.7</v>
      </c>
      <c r="G40" s="21">
        <f>+E40</f>
        <v>195583.57</v>
      </c>
      <c r="H40" s="21">
        <f t="shared" si="0"/>
        <v>34014.840000000026</v>
      </c>
      <c r="I40" s="24" t="s">
        <v>26</v>
      </c>
    </row>
    <row r="41" spans="3:10" ht="13.5" customHeight="1" thickBot="1" x14ac:dyDescent="0.25">
      <c r="C41" s="12" t="s">
        <v>27</v>
      </c>
      <c r="D41" s="13">
        <v>40024.429999999993</v>
      </c>
      <c r="E41" s="14">
        <v>288913.56</v>
      </c>
      <c r="F41" s="14">
        <v>280367.88</v>
      </c>
      <c r="G41" s="21">
        <v>266046</v>
      </c>
      <c r="H41" s="21">
        <f t="shared" si="0"/>
        <v>48570.109999999986</v>
      </c>
      <c r="I41" s="25" t="s">
        <v>28</v>
      </c>
    </row>
    <row r="42" spans="3:10" ht="27" customHeight="1" thickBot="1" x14ac:dyDescent="0.25">
      <c r="C42" s="12" t="s">
        <v>29</v>
      </c>
      <c r="D42" s="13">
        <v>1950.7599999999984</v>
      </c>
      <c r="E42" s="15">
        <v>13682.18</v>
      </c>
      <c r="F42" s="15">
        <v>13280.38</v>
      </c>
      <c r="G42" s="21">
        <f>+E42</f>
        <v>13682.18</v>
      </c>
      <c r="H42" s="21">
        <f t="shared" si="0"/>
        <v>2352.5599999999995</v>
      </c>
      <c r="I42" s="25" t="s">
        <v>30</v>
      </c>
    </row>
    <row r="43" spans="3:10" ht="13.5" customHeight="1" thickBot="1" x14ac:dyDescent="0.25">
      <c r="C43" s="18" t="s">
        <v>31</v>
      </c>
      <c r="D43" s="13">
        <v>27796.339999999967</v>
      </c>
      <c r="E43" s="15">
        <f>179782.24-10784.86</f>
        <v>168997.38</v>
      </c>
      <c r="F43" s="15">
        <v>160870.79</v>
      </c>
      <c r="G43" s="21">
        <f>+E43</f>
        <v>168997.38</v>
      </c>
      <c r="H43" s="21">
        <f t="shared" si="0"/>
        <v>35922.929999999964</v>
      </c>
      <c r="I43" s="24"/>
    </row>
    <row r="44" spans="3:10" ht="13.5" customHeight="1" thickBot="1" x14ac:dyDescent="0.25">
      <c r="C44" s="12" t="s">
        <v>32</v>
      </c>
      <c r="D44" s="13">
        <v>4981.2899999999936</v>
      </c>
      <c r="E44" s="15">
        <v>34605.4</v>
      </c>
      <c r="F44" s="15">
        <v>33583.79</v>
      </c>
      <c r="G44" s="21">
        <f>+E44</f>
        <v>34605.4</v>
      </c>
      <c r="H44" s="21">
        <f t="shared" si="0"/>
        <v>6002.8999999999942</v>
      </c>
      <c r="I44" s="25" t="s">
        <v>33</v>
      </c>
    </row>
    <row r="45" spans="3:10" ht="13.5" customHeight="1" thickBot="1" x14ac:dyDescent="0.25">
      <c r="C45" s="12" t="s">
        <v>34</v>
      </c>
      <c r="D45" s="13">
        <v>0</v>
      </c>
      <c r="E45" s="15">
        <v>2754</v>
      </c>
      <c r="F45" s="15">
        <v>2524.5</v>
      </c>
      <c r="G45" s="14">
        <f>E45</f>
        <v>2754</v>
      </c>
      <c r="H45" s="15">
        <f t="shared" si="0"/>
        <v>229.5</v>
      </c>
      <c r="I45" s="25"/>
    </row>
    <row r="46" spans="3:10" s="27" customFormat="1" ht="13.5" customHeight="1" thickBot="1" x14ac:dyDescent="0.25">
      <c r="C46" s="12" t="s">
        <v>18</v>
      </c>
      <c r="D46" s="16">
        <f>SUM(D37:D45)</f>
        <v>351645.1999999999</v>
      </c>
      <c r="E46" s="16">
        <f>SUM(E37:E45)</f>
        <v>2507643.46</v>
      </c>
      <c r="F46" s="16">
        <f>SUM(F37:F45)</f>
        <v>2428150.86</v>
      </c>
      <c r="G46" s="16">
        <f>SUM(G37:G45)</f>
        <v>2651290.65</v>
      </c>
      <c r="H46" s="16">
        <f>SUM(H37:H45)</f>
        <v>431137.79999999993</v>
      </c>
      <c r="I46" s="26"/>
    </row>
    <row r="47" spans="3:10" ht="13.5" customHeight="1" thickBot="1" x14ac:dyDescent="0.25">
      <c r="C47" s="57" t="s">
        <v>35</v>
      </c>
      <c r="D47" s="57"/>
      <c r="E47" s="57"/>
      <c r="F47" s="57"/>
      <c r="G47" s="57"/>
      <c r="H47" s="57"/>
      <c r="I47" s="57"/>
    </row>
    <row r="48" spans="3:10" ht="26.25" customHeight="1" thickBot="1" x14ac:dyDescent="0.25">
      <c r="C48" s="28" t="s">
        <v>36</v>
      </c>
      <c r="D48" s="43" t="s">
        <v>37</v>
      </c>
      <c r="E48" s="44"/>
      <c r="F48" s="44"/>
      <c r="G48" s="44"/>
      <c r="H48" s="45"/>
      <c r="I48" s="29" t="s">
        <v>38</v>
      </c>
    </row>
    <row r="49" spans="3:9" ht="25.5" customHeight="1" thickBot="1" x14ac:dyDescent="0.25">
      <c r="C49" s="30" t="s">
        <v>39</v>
      </c>
      <c r="D49" s="43" t="s">
        <v>40</v>
      </c>
      <c r="E49" s="44"/>
      <c r="F49" s="44"/>
      <c r="G49" s="44"/>
      <c r="H49" s="45"/>
      <c r="I49" s="31" t="s">
        <v>39</v>
      </c>
    </row>
    <row r="50" spans="3:9" ht="25.5" customHeight="1" thickBot="1" x14ac:dyDescent="0.25">
      <c r="C50" s="28" t="s">
        <v>41</v>
      </c>
      <c r="D50" s="43" t="s">
        <v>42</v>
      </c>
      <c r="E50" s="44"/>
      <c r="F50" s="44"/>
      <c r="G50" s="44"/>
      <c r="H50" s="45"/>
      <c r="I50" s="32" t="s">
        <v>43</v>
      </c>
    </row>
    <row r="51" spans="3:9" ht="14.25" customHeight="1" x14ac:dyDescent="0.3">
      <c r="C51" s="33" t="s">
        <v>44</v>
      </c>
      <c r="D51" s="33"/>
      <c r="E51" s="33"/>
      <c r="F51" s="33"/>
      <c r="G51" s="33"/>
      <c r="H51" s="34">
        <f>+H34+H46</f>
        <v>1228231</v>
      </c>
    </row>
    <row r="52" spans="3:9" ht="13.5" hidden="1" customHeight="1" x14ac:dyDescent="0.25">
      <c r="C52" s="35" t="s">
        <v>45</v>
      </c>
      <c r="D52" s="36"/>
    </row>
    <row r="53" spans="3:9" ht="12.75" customHeight="1" x14ac:dyDescent="0.2">
      <c r="C53" s="37" t="s">
        <v>46</v>
      </c>
    </row>
  </sheetData>
  <mergeCells count="12">
    <mergeCell ref="D50:H50"/>
    <mergeCell ref="C23:I23"/>
    <mergeCell ref="C24:I24"/>
    <mergeCell ref="C25:I25"/>
    <mergeCell ref="C26:I26"/>
    <mergeCell ref="C28:I28"/>
    <mergeCell ref="I29:I33"/>
    <mergeCell ref="C35:I35"/>
    <mergeCell ref="I37:I38"/>
    <mergeCell ref="C47:I47"/>
    <mergeCell ref="D48:H48"/>
    <mergeCell ref="D49:H4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3" zoomScaleNormal="100" zoomScaleSheetLayoutView="120" workbookViewId="0">
      <selection activeCell="A26" sqref="A26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14062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4.14062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4.14062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4.14062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4.14062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4.14062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4.14062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4.14062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4.14062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4.14062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4.14062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4.14062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4.14062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4.14062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4.14062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4.14062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4.14062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4.14062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4.14062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4.14062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4.14062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4.14062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4.14062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4.14062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4.14062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4.14062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4.14062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4.14062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4.14062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4.14062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4.14062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4.14062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4.14062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4.14062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4.14062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4.14062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4.14062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4.14062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4.14062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4.14062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4.14062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4.14062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4.14062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4.14062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4.14062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4.14062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4.14062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4.14062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4.14062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4.14062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4.14062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4.14062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4.14062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4.14062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4.14062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4.14062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4.14062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4.14062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4.14062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4.14062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4.14062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4.14062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4.14062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4.140625" style="38" customWidth="1"/>
    <col min="16138" max="16384" width="9.140625" style="38"/>
  </cols>
  <sheetData>
    <row r="13" spans="1:9" x14ac:dyDescent="0.25">
      <c r="A13" s="58" t="s">
        <v>47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48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49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9" t="s">
        <v>50</v>
      </c>
      <c r="B16" s="39" t="s">
        <v>51</v>
      </c>
      <c r="C16" s="39" t="s">
        <v>52</v>
      </c>
      <c r="D16" s="39" t="s">
        <v>53</v>
      </c>
      <c r="E16" s="39" t="s">
        <v>54</v>
      </c>
      <c r="F16" s="40" t="s">
        <v>55</v>
      </c>
      <c r="G16" s="40" t="s">
        <v>56</v>
      </c>
      <c r="H16" s="39" t="s">
        <v>57</v>
      </c>
      <c r="I16" s="39" t="s">
        <v>58</v>
      </c>
    </row>
    <row r="17" spans="1:9" x14ac:dyDescent="0.25">
      <c r="A17" s="41" t="s">
        <v>59</v>
      </c>
      <c r="B17" s="42">
        <v>283.69445000000013</v>
      </c>
      <c r="C17" s="42"/>
      <c r="D17" s="42">
        <v>265.57587000000001</v>
      </c>
      <c r="E17" s="42">
        <v>257.60136999999997</v>
      </c>
      <c r="F17" s="42">
        <f>4.16+16.86952</f>
        <v>21.029520000000002</v>
      </c>
      <c r="G17" s="42">
        <v>607.94048999999995</v>
      </c>
      <c r="H17" s="42">
        <v>47.013530000000003</v>
      </c>
      <c r="I17" s="42">
        <f>B17+D17+F17-G17</f>
        <v>-37.640649999999823</v>
      </c>
    </row>
    <row r="19" spans="1:9" x14ac:dyDescent="0.25">
      <c r="A19" s="38" t="s">
        <v>60</v>
      </c>
    </row>
    <row r="20" spans="1:9" x14ac:dyDescent="0.25">
      <c r="A20" s="38" t="s">
        <v>61</v>
      </c>
    </row>
    <row r="21" spans="1:9" x14ac:dyDescent="0.25">
      <c r="A21" s="38" t="s">
        <v>62</v>
      </c>
    </row>
    <row r="22" spans="1:9" x14ac:dyDescent="0.25">
      <c r="A22" s="38" t="s">
        <v>63</v>
      </c>
    </row>
    <row r="23" spans="1:9" x14ac:dyDescent="0.25">
      <c r="A23" s="38" t="s">
        <v>64</v>
      </c>
    </row>
    <row r="24" spans="1:9" x14ac:dyDescent="0.25">
      <c r="A24" s="38" t="s">
        <v>65</v>
      </c>
    </row>
    <row r="25" spans="1:9" x14ac:dyDescent="0.25">
      <c r="A25" s="38" t="s">
        <v>66</v>
      </c>
    </row>
    <row r="26" spans="1:9" x14ac:dyDescent="0.25">
      <c r="A26" s="38" t="s">
        <v>67</v>
      </c>
    </row>
    <row r="27" spans="1:9" x14ac:dyDescent="0.25">
      <c r="A27" s="38" t="s">
        <v>68</v>
      </c>
    </row>
    <row r="28" spans="1:9" x14ac:dyDescent="0.25">
      <c r="A28" s="38" t="s">
        <v>69</v>
      </c>
    </row>
    <row r="29" spans="1:9" x14ac:dyDescent="0.25">
      <c r="A29" s="38" t="s">
        <v>70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5.5703125" customWidth="1"/>
    <col min="2" max="2" width="22.140625" customWidth="1"/>
    <col min="3" max="3" width="34.28515625" customWidth="1"/>
    <col min="4" max="4" width="22.42578125" customWidth="1"/>
    <col min="5" max="5" width="23.5703125" customWidth="1"/>
    <col min="6" max="6" width="22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4.28515625" customWidth="1"/>
    <col min="260" max="260" width="22.42578125" customWidth="1"/>
    <col min="261" max="261" width="23.5703125" customWidth="1"/>
    <col min="262" max="262" width="22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4.28515625" customWidth="1"/>
    <col min="516" max="516" width="22.42578125" customWidth="1"/>
    <col min="517" max="517" width="23.5703125" customWidth="1"/>
    <col min="518" max="518" width="22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4.28515625" customWidth="1"/>
    <col min="772" max="772" width="22.42578125" customWidth="1"/>
    <col min="773" max="773" width="23.5703125" customWidth="1"/>
    <col min="774" max="774" width="22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4.28515625" customWidth="1"/>
    <col min="1028" max="1028" width="22.42578125" customWidth="1"/>
    <col min="1029" max="1029" width="23.5703125" customWidth="1"/>
    <col min="1030" max="1030" width="22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4.28515625" customWidth="1"/>
    <col min="1284" max="1284" width="22.42578125" customWidth="1"/>
    <col min="1285" max="1285" width="23.5703125" customWidth="1"/>
    <col min="1286" max="1286" width="22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4.28515625" customWidth="1"/>
    <col min="1540" max="1540" width="22.42578125" customWidth="1"/>
    <col min="1541" max="1541" width="23.5703125" customWidth="1"/>
    <col min="1542" max="1542" width="22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4.28515625" customWidth="1"/>
    <col min="1796" max="1796" width="22.42578125" customWidth="1"/>
    <col min="1797" max="1797" width="23.5703125" customWidth="1"/>
    <col min="1798" max="1798" width="22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4.28515625" customWidth="1"/>
    <col min="2052" max="2052" width="22.42578125" customWidth="1"/>
    <col min="2053" max="2053" width="23.5703125" customWidth="1"/>
    <col min="2054" max="2054" width="22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4.28515625" customWidth="1"/>
    <col min="2308" max="2308" width="22.42578125" customWidth="1"/>
    <col min="2309" max="2309" width="23.5703125" customWidth="1"/>
    <col min="2310" max="2310" width="22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4.28515625" customWidth="1"/>
    <col min="2564" max="2564" width="22.42578125" customWidth="1"/>
    <col min="2565" max="2565" width="23.5703125" customWidth="1"/>
    <col min="2566" max="2566" width="22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4.28515625" customWidth="1"/>
    <col min="2820" max="2820" width="22.42578125" customWidth="1"/>
    <col min="2821" max="2821" width="23.5703125" customWidth="1"/>
    <col min="2822" max="2822" width="22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4.28515625" customWidth="1"/>
    <col min="3076" max="3076" width="22.42578125" customWidth="1"/>
    <col min="3077" max="3077" width="23.5703125" customWidth="1"/>
    <col min="3078" max="3078" width="22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4.28515625" customWidth="1"/>
    <col min="3332" max="3332" width="22.42578125" customWidth="1"/>
    <col min="3333" max="3333" width="23.5703125" customWidth="1"/>
    <col min="3334" max="3334" width="22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4.28515625" customWidth="1"/>
    <col min="3588" max="3588" width="22.42578125" customWidth="1"/>
    <col min="3589" max="3589" width="23.5703125" customWidth="1"/>
    <col min="3590" max="3590" width="22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4.28515625" customWidth="1"/>
    <col min="3844" max="3844" width="22.42578125" customWidth="1"/>
    <col min="3845" max="3845" width="23.5703125" customWidth="1"/>
    <col min="3846" max="3846" width="22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4.28515625" customWidth="1"/>
    <col min="4100" max="4100" width="22.42578125" customWidth="1"/>
    <col min="4101" max="4101" width="23.5703125" customWidth="1"/>
    <col min="4102" max="4102" width="22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4.28515625" customWidth="1"/>
    <col min="4356" max="4356" width="22.42578125" customWidth="1"/>
    <col min="4357" max="4357" width="23.5703125" customWidth="1"/>
    <col min="4358" max="4358" width="22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4.28515625" customWidth="1"/>
    <col min="4612" max="4612" width="22.42578125" customWidth="1"/>
    <col min="4613" max="4613" width="23.5703125" customWidth="1"/>
    <col min="4614" max="4614" width="22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4.28515625" customWidth="1"/>
    <col min="4868" max="4868" width="22.42578125" customWidth="1"/>
    <col min="4869" max="4869" width="23.5703125" customWidth="1"/>
    <col min="4870" max="4870" width="22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4.28515625" customWidth="1"/>
    <col min="5124" max="5124" width="22.42578125" customWidth="1"/>
    <col min="5125" max="5125" width="23.5703125" customWidth="1"/>
    <col min="5126" max="5126" width="22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4.28515625" customWidth="1"/>
    <col min="5380" max="5380" width="22.42578125" customWidth="1"/>
    <col min="5381" max="5381" width="23.5703125" customWidth="1"/>
    <col min="5382" max="5382" width="22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4.28515625" customWidth="1"/>
    <col min="5636" max="5636" width="22.42578125" customWidth="1"/>
    <col min="5637" max="5637" width="23.5703125" customWidth="1"/>
    <col min="5638" max="5638" width="22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4.28515625" customWidth="1"/>
    <col min="5892" max="5892" width="22.42578125" customWidth="1"/>
    <col min="5893" max="5893" width="23.5703125" customWidth="1"/>
    <col min="5894" max="5894" width="22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4.28515625" customWidth="1"/>
    <col min="6148" max="6148" width="22.42578125" customWidth="1"/>
    <col min="6149" max="6149" width="23.5703125" customWidth="1"/>
    <col min="6150" max="6150" width="22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4.28515625" customWidth="1"/>
    <col min="6404" max="6404" width="22.42578125" customWidth="1"/>
    <col min="6405" max="6405" width="23.5703125" customWidth="1"/>
    <col min="6406" max="6406" width="22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4.28515625" customWidth="1"/>
    <col min="6660" max="6660" width="22.42578125" customWidth="1"/>
    <col min="6661" max="6661" width="23.5703125" customWidth="1"/>
    <col min="6662" max="6662" width="22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4.28515625" customWidth="1"/>
    <col min="6916" max="6916" width="22.42578125" customWidth="1"/>
    <col min="6917" max="6917" width="23.5703125" customWidth="1"/>
    <col min="6918" max="6918" width="22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4.28515625" customWidth="1"/>
    <col min="7172" max="7172" width="22.42578125" customWidth="1"/>
    <col min="7173" max="7173" width="23.5703125" customWidth="1"/>
    <col min="7174" max="7174" width="22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4.28515625" customWidth="1"/>
    <col min="7428" max="7428" width="22.42578125" customWidth="1"/>
    <col min="7429" max="7429" width="23.5703125" customWidth="1"/>
    <col min="7430" max="7430" width="22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4.28515625" customWidth="1"/>
    <col min="7684" max="7684" width="22.42578125" customWidth="1"/>
    <col min="7685" max="7685" width="23.5703125" customWidth="1"/>
    <col min="7686" max="7686" width="22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4.28515625" customWidth="1"/>
    <col min="7940" max="7940" width="22.42578125" customWidth="1"/>
    <col min="7941" max="7941" width="23.5703125" customWidth="1"/>
    <col min="7942" max="7942" width="22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4.28515625" customWidth="1"/>
    <col min="8196" max="8196" width="22.42578125" customWidth="1"/>
    <col min="8197" max="8197" width="23.5703125" customWidth="1"/>
    <col min="8198" max="8198" width="22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4.28515625" customWidth="1"/>
    <col min="8452" max="8452" width="22.42578125" customWidth="1"/>
    <col min="8453" max="8453" width="23.5703125" customWidth="1"/>
    <col min="8454" max="8454" width="22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4.28515625" customWidth="1"/>
    <col min="8708" max="8708" width="22.42578125" customWidth="1"/>
    <col min="8709" max="8709" width="23.5703125" customWidth="1"/>
    <col min="8710" max="8710" width="22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4.28515625" customWidth="1"/>
    <col min="8964" max="8964" width="22.42578125" customWidth="1"/>
    <col min="8965" max="8965" width="23.5703125" customWidth="1"/>
    <col min="8966" max="8966" width="22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4.28515625" customWidth="1"/>
    <col min="9220" max="9220" width="22.42578125" customWidth="1"/>
    <col min="9221" max="9221" width="23.5703125" customWidth="1"/>
    <col min="9222" max="9222" width="22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4.28515625" customWidth="1"/>
    <col min="9476" max="9476" width="22.42578125" customWidth="1"/>
    <col min="9477" max="9477" width="23.5703125" customWidth="1"/>
    <col min="9478" max="9478" width="22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4.28515625" customWidth="1"/>
    <col min="9732" max="9732" width="22.42578125" customWidth="1"/>
    <col min="9733" max="9733" width="23.5703125" customWidth="1"/>
    <col min="9734" max="9734" width="22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4.28515625" customWidth="1"/>
    <col min="9988" max="9988" width="22.42578125" customWidth="1"/>
    <col min="9989" max="9989" width="23.5703125" customWidth="1"/>
    <col min="9990" max="9990" width="22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4.28515625" customWidth="1"/>
    <col min="10244" max="10244" width="22.42578125" customWidth="1"/>
    <col min="10245" max="10245" width="23.5703125" customWidth="1"/>
    <col min="10246" max="10246" width="22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4.28515625" customWidth="1"/>
    <col min="10500" max="10500" width="22.42578125" customWidth="1"/>
    <col min="10501" max="10501" width="23.5703125" customWidth="1"/>
    <col min="10502" max="10502" width="22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4.28515625" customWidth="1"/>
    <col min="10756" max="10756" width="22.42578125" customWidth="1"/>
    <col min="10757" max="10757" width="23.5703125" customWidth="1"/>
    <col min="10758" max="10758" width="22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4.28515625" customWidth="1"/>
    <col min="11012" max="11012" width="22.42578125" customWidth="1"/>
    <col min="11013" max="11013" width="23.5703125" customWidth="1"/>
    <col min="11014" max="11014" width="22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4.28515625" customWidth="1"/>
    <col min="11268" max="11268" width="22.42578125" customWidth="1"/>
    <col min="11269" max="11269" width="23.5703125" customWidth="1"/>
    <col min="11270" max="11270" width="22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4.28515625" customWidth="1"/>
    <col min="11524" max="11524" width="22.42578125" customWidth="1"/>
    <col min="11525" max="11525" width="23.5703125" customWidth="1"/>
    <col min="11526" max="11526" width="22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4.28515625" customWidth="1"/>
    <col min="11780" max="11780" width="22.42578125" customWidth="1"/>
    <col min="11781" max="11781" width="23.5703125" customWidth="1"/>
    <col min="11782" max="11782" width="22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4.28515625" customWidth="1"/>
    <col min="12036" max="12036" width="22.42578125" customWidth="1"/>
    <col min="12037" max="12037" width="23.5703125" customWidth="1"/>
    <col min="12038" max="12038" width="22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4.28515625" customWidth="1"/>
    <col min="12292" max="12292" width="22.42578125" customWidth="1"/>
    <col min="12293" max="12293" width="23.5703125" customWidth="1"/>
    <col min="12294" max="12294" width="22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4.28515625" customWidth="1"/>
    <col min="12548" max="12548" width="22.42578125" customWidth="1"/>
    <col min="12549" max="12549" width="23.5703125" customWidth="1"/>
    <col min="12550" max="12550" width="22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4.28515625" customWidth="1"/>
    <col min="12804" max="12804" width="22.42578125" customWidth="1"/>
    <col min="12805" max="12805" width="23.5703125" customWidth="1"/>
    <col min="12806" max="12806" width="22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4.28515625" customWidth="1"/>
    <col min="13060" max="13060" width="22.42578125" customWidth="1"/>
    <col min="13061" max="13061" width="23.5703125" customWidth="1"/>
    <col min="13062" max="13062" width="22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4.28515625" customWidth="1"/>
    <col min="13316" max="13316" width="22.42578125" customWidth="1"/>
    <col min="13317" max="13317" width="23.5703125" customWidth="1"/>
    <col min="13318" max="13318" width="22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4.28515625" customWidth="1"/>
    <col min="13572" max="13572" width="22.42578125" customWidth="1"/>
    <col min="13573" max="13573" width="23.5703125" customWidth="1"/>
    <col min="13574" max="13574" width="22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4.28515625" customWidth="1"/>
    <col min="13828" max="13828" width="22.42578125" customWidth="1"/>
    <col min="13829" max="13829" width="23.5703125" customWidth="1"/>
    <col min="13830" max="13830" width="22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4.28515625" customWidth="1"/>
    <col min="14084" max="14084" width="22.42578125" customWidth="1"/>
    <col min="14085" max="14085" width="23.5703125" customWidth="1"/>
    <col min="14086" max="14086" width="22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4.28515625" customWidth="1"/>
    <col min="14340" max="14340" width="22.42578125" customWidth="1"/>
    <col min="14341" max="14341" width="23.5703125" customWidth="1"/>
    <col min="14342" max="14342" width="22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4.28515625" customWidth="1"/>
    <col min="14596" max="14596" width="22.42578125" customWidth="1"/>
    <col min="14597" max="14597" width="23.5703125" customWidth="1"/>
    <col min="14598" max="14598" width="22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4.28515625" customWidth="1"/>
    <col min="14852" max="14852" width="22.42578125" customWidth="1"/>
    <col min="14853" max="14853" width="23.5703125" customWidth="1"/>
    <col min="14854" max="14854" width="22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4.28515625" customWidth="1"/>
    <col min="15108" max="15108" width="22.42578125" customWidth="1"/>
    <col min="15109" max="15109" width="23.5703125" customWidth="1"/>
    <col min="15110" max="15110" width="22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4.28515625" customWidth="1"/>
    <col min="15364" max="15364" width="22.42578125" customWidth="1"/>
    <col min="15365" max="15365" width="23.5703125" customWidth="1"/>
    <col min="15366" max="15366" width="22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4.28515625" customWidth="1"/>
    <col min="15620" max="15620" width="22.42578125" customWidth="1"/>
    <col min="15621" max="15621" width="23.5703125" customWidth="1"/>
    <col min="15622" max="15622" width="22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4.28515625" customWidth="1"/>
    <col min="15876" max="15876" width="22.42578125" customWidth="1"/>
    <col min="15877" max="15877" width="23.5703125" customWidth="1"/>
    <col min="15878" max="15878" width="22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4.28515625" customWidth="1"/>
    <col min="16132" max="16132" width="22.42578125" customWidth="1"/>
    <col min="16133" max="16133" width="23.5703125" customWidth="1"/>
    <col min="16134" max="16134" width="22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71</v>
      </c>
      <c r="B1" s="59"/>
      <c r="C1" s="59"/>
      <c r="D1" s="59"/>
      <c r="E1" s="59"/>
      <c r="F1" s="59"/>
      <c r="G1" s="59"/>
      <c r="H1" s="60"/>
    </row>
    <row r="2" spans="1:8" ht="29.2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hidden="1" thickBot="1" x14ac:dyDescent="0.25">
      <c r="A3" s="62"/>
      <c r="B3" s="63"/>
      <c r="C3" s="64"/>
      <c r="D3" s="63"/>
      <c r="E3" s="63"/>
      <c r="F3" s="65" t="s">
        <v>72</v>
      </c>
      <c r="G3" s="66"/>
      <c r="H3" s="63"/>
    </row>
    <row r="4" spans="1:8" hidden="1" x14ac:dyDescent="0.2">
      <c r="A4" s="67" t="s">
        <v>73</v>
      </c>
      <c r="B4" s="68" t="s">
        <v>74</v>
      </c>
      <c r="C4" s="67" t="s">
        <v>75</v>
      </c>
      <c r="D4" s="68" t="s">
        <v>76</v>
      </c>
      <c r="E4" s="69" t="s">
        <v>77</v>
      </c>
      <c r="F4" s="69"/>
      <c r="G4" s="69"/>
      <c r="H4" s="69" t="s">
        <v>78</v>
      </c>
    </row>
    <row r="5" spans="1:8" hidden="1" x14ac:dyDescent="0.2">
      <c r="A5" s="67" t="s">
        <v>79</v>
      </c>
      <c r="B5" s="68"/>
      <c r="C5" s="70"/>
      <c r="D5" s="68" t="s">
        <v>80</v>
      </c>
      <c r="E5" s="68" t="s">
        <v>81</v>
      </c>
      <c r="F5" s="68" t="s">
        <v>82</v>
      </c>
      <c r="G5" s="68" t="s">
        <v>83</v>
      </c>
      <c r="H5" s="68"/>
    </row>
    <row r="6" spans="1:8" hidden="1" x14ac:dyDescent="0.2">
      <c r="A6" s="67"/>
      <c r="B6" s="68"/>
      <c r="C6" s="70"/>
      <c r="D6" s="68" t="s">
        <v>84</v>
      </c>
      <c r="E6" s="71"/>
      <c r="F6" s="68" t="s">
        <v>85</v>
      </c>
      <c r="G6" s="68" t="s">
        <v>86</v>
      </c>
      <c r="H6" s="71"/>
    </row>
    <row r="7" spans="1:8" hidden="1" x14ac:dyDescent="0.2">
      <c r="A7" s="72"/>
      <c r="B7" s="71"/>
      <c r="C7" s="73"/>
      <c r="D7" s="71"/>
      <c r="E7" s="71"/>
      <c r="F7" s="71"/>
      <c r="G7" s="68" t="s">
        <v>87</v>
      </c>
      <c r="H7" s="71"/>
    </row>
    <row r="8" spans="1:8" ht="13.5" hidden="1" thickBot="1" x14ac:dyDescent="0.25">
      <c r="A8" s="74"/>
      <c r="B8" s="75"/>
      <c r="C8" s="76"/>
      <c r="D8" s="75"/>
      <c r="E8" s="75"/>
      <c r="F8" s="75"/>
      <c r="G8" s="75"/>
      <c r="H8" s="75"/>
    </row>
    <row r="9" spans="1:8" hidden="1" x14ac:dyDescent="0.2">
      <c r="A9" s="63"/>
      <c r="B9" s="77"/>
      <c r="C9" s="64"/>
      <c r="D9" s="63"/>
      <c r="E9" s="63"/>
      <c r="F9" s="63"/>
      <c r="G9" s="77"/>
      <c r="H9" s="77"/>
    </row>
    <row r="10" spans="1:8" hidden="1" x14ac:dyDescent="0.2">
      <c r="A10" s="68">
        <v>1</v>
      </c>
      <c r="B10" s="78" t="s">
        <v>88</v>
      </c>
      <c r="C10" s="67"/>
      <c r="D10" s="68"/>
      <c r="E10" s="79"/>
      <c r="F10" s="80"/>
      <c r="G10" s="80">
        <f>+E10-F10</f>
        <v>0</v>
      </c>
      <c r="H10" s="81"/>
    </row>
    <row r="11" spans="1:8" hidden="1" x14ac:dyDescent="0.2">
      <c r="A11" s="68"/>
      <c r="B11" s="78"/>
      <c r="C11" s="67"/>
      <c r="D11" s="68"/>
      <c r="E11" s="79"/>
      <c r="F11" s="80"/>
      <c r="G11" s="80">
        <f>+E11-F11</f>
        <v>0</v>
      </c>
      <c r="H11" s="81"/>
    </row>
    <row r="12" spans="1:8" hidden="1" x14ac:dyDescent="0.2">
      <c r="A12" s="68"/>
      <c r="B12" s="78"/>
      <c r="C12" s="67"/>
      <c r="D12" s="68"/>
      <c r="E12" s="80"/>
      <c r="F12" s="80"/>
      <c r="G12" s="80">
        <f>+E12-F12</f>
        <v>0</v>
      </c>
      <c r="H12" s="81"/>
    </row>
    <row r="13" spans="1:8" hidden="1" x14ac:dyDescent="0.2">
      <c r="A13" s="68"/>
      <c r="B13" s="78"/>
      <c r="C13" s="67"/>
      <c r="D13" s="68"/>
      <c r="E13" s="82"/>
      <c r="F13" s="79"/>
      <c r="G13" s="80"/>
      <c r="H13" s="81"/>
    </row>
    <row r="14" spans="1:8" hidden="1" x14ac:dyDescent="0.2">
      <c r="A14" s="68"/>
      <c r="B14" s="78"/>
      <c r="C14" s="83" t="s">
        <v>89</v>
      </c>
      <c r="D14" s="84"/>
      <c r="E14" s="85">
        <f>SUM(E10:E13)</f>
        <v>0</v>
      </c>
      <c r="F14" s="85">
        <f>SUM(F10:F13)</f>
        <v>0</v>
      </c>
      <c r="G14" s="85">
        <f>SUM(G10:G13)</f>
        <v>0</v>
      </c>
      <c r="H14" s="81"/>
    </row>
    <row r="15" spans="1:8" ht="13.5" hidden="1" thickBot="1" x14ac:dyDescent="0.25">
      <c r="A15" s="86"/>
      <c r="B15" s="87"/>
      <c r="C15" s="88"/>
      <c r="D15" s="89"/>
      <c r="E15" s="90"/>
      <c r="F15" s="90"/>
      <c r="G15" s="91"/>
      <c r="H15" s="92"/>
    </row>
    <row r="16" spans="1:8" hidden="1" x14ac:dyDescent="0.2">
      <c r="A16" s="63"/>
      <c r="B16" s="77"/>
      <c r="C16" s="93"/>
      <c r="D16" s="94"/>
      <c r="E16" s="95"/>
      <c r="F16" s="96"/>
      <c r="G16" s="96"/>
      <c r="H16" s="97"/>
    </row>
    <row r="17" spans="1:8" hidden="1" x14ac:dyDescent="0.2">
      <c r="A17" s="71"/>
      <c r="B17" s="98" t="s">
        <v>18</v>
      </c>
      <c r="C17" s="99"/>
      <c r="D17" s="70"/>
      <c r="E17" s="100">
        <f>E14</f>
        <v>0</v>
      </c>
      <c r="F17" s="101">
        <f>+F14</f>
        <v>0</v>
      </c>
      <c r="G17" s="102">
        <f>+E17-F17</f>
        <v>0</v>
      </c>
      <c r="H17" s="81"/>
    </row>
    <row r="18" spans="1:8" ht="13.5" hidden="1" thickBot="1" x14ac:dyDescent="0.25">
      <c r="A18" s="75"/>
      <c r="B18" s="103"/>
      <c r="C18" s="104"/>
      <c r="D18" s="105"/>
      <c r="E18" s="89"/>
      <c r="F18" s="106"/>
      <c r="G18" s="106"/>
      <c r="H18" s="106"/>
    </row>
    <row r="20" spans="1:8" ht="50.25" customHeight="1" x14ac:dyDescent="0.2">
      <c r="A20" s="107" t="s">
        <v>90</v>
      </c>
      <c r="B20" s="107" t="s">
        <v>91</v>
      </c>
      <c r="C20" s="107" t="s">
        <v>92</v>
      </c>
      <c r="D20" s="107" t="s">
        <v>93</v>
      </c>
      <c r="E20" s="108" t="s">
        <v>94</v>
      </c>
      <c r="F20" s="107" t="s">
        <v>95</v>
      </c>
      <c r="G20" s="109"/>
    </row>
    <row r="21" spans="1:8" ht="15" x14ac:dyDescent="0.2">
      <c r="A21" s="110">
        <v>1</v>
      </c>
      <c r="B21" s="111">
        <v>18978.209999999963</v>
      </c>
      <c r="C21" s="111">
        <v>175849.87</v>
      </c>
      <c r="D21" s="111">
        <v>168236.81</v>
      </c>
      <c r="E21" s="111">
        <v>25020</v>
      </c>
      <c r="F21" s="111">
        <f>+B21+C21-D21</f>
        <v>26591.26999999996</v>
      </c>
      <c r="G21" s="112"/>
    </row>
    <row r="23" spans="1:8" ht="56.25" customHeight="1" x14ac:dyDescent="0.2">
      <c r="A23" s="107" t="s">
        <v>90</v>
      </c>
      <c r="B23" s="107" t="s">
        <v>96</v>
      </c>
      <c r="C23" s="107" t="s">
        <v>92</v>
      </c>
      <c r="D23" s="107" t="s">
        <v>97</v>
      </c>
      <c r="E23" s="107" t="s">
        <v>98</v>
      </c>
    </row>
    <row r="24" spans="1:8" ht="15" x14ac:dyDescent="0.2">
      <c r="A24" s="113">
        <v>1</v>
      </c>
      <c r="B24" s="114">
        <v>-581134.25</v>
      </c>
      <c r="C24" s="114">
        <f>+C21+E21</f>
        <v>200869.87</v>
      </c>
      <c r="D24" s="114">
        <v>0</v>
      </c>
      <c r="E24" s="114">
        <f>+B24+C24-D24</f>
        <v>-380264.38</v>
      </c>
    </row>
    <row r="26" spans="1:8" ht="12.75" customHeight="1" x14ac:dyDescent="0.25">
      <c r="B26" s="115"/>
      <c r="F26" s="116" t="s">
        <v>99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2015-03-31T13:58:23Z</dcterms:created>
  <dcterms:modified xsi:type="dcterms:W3CDTF">2015-04-20T12:59:42Z</dcterms:modified>
</cp:coreProperties>
</file>