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E22" i="3" l="1"/>
  <c r="C22" i="3"/>
  <c r="F19" i="3"/>
  <c r="F15" i="3"/>
  <c r="G12" i="3"/>
  <c r="F12" i="3"/>
  <c r="E12" i="3"/>
  <c r="E15" i="3" s="1"/>
  <c r="G15" i="3" s="1"/>
  <c r="G10" i="3"/>
  <c r="I17" i="2" l="1"/>
  <c r="F45" i="1" l="1"/>
  <c r="E45" i="1"/>
  <c r="D45" i="1"/>
  <c r="H44" i="1"/>
  <c r="G44" i="1"/>
  <c r="H43" i="1"/>
  <c r="G43" i="1"/>
  <c r="H42" i="1"/>
  <c r="G42" i="1"/>
  <c r="G45" i="1" s="1"/>
  <c r="H41" i="1"/>
  <c r="H40" i="1"/>
  <c r="H39" i="1"/>
  <c r="H38" i="1"/>
  <c r="H37" i="1"/>
  <c r="H45" i="1" s="1"/>
  <c r="G37" i="1"/>
  <c r="D34" i="1"/>
  <c r="H33" i="1"/>
  <c r="F33" i="1"/>
  <c r="E33" i="1"/>
  <c r="G33" i="1" s="1"/>
  <c r="H32" i="1"/>
  <c r="F32" i="1"/>
  <c r="E32" i="1"/>
  <c r="G32" i="1" s="1"/>
  <c r="H31" i="1"/>
  <c r="F31" i="1"/>
  <c r="E31" i="1"/>
  <c r="H30" i="1"/>
  <c r="G30" i="1"/>
  <c r="F30" i="1"/>
  <c r="E30" i="1"/>
  <c r="H29" i="1"/>
  <c r="H34" i="1" s="1"/>
  <c r="H48" i="1" s="1"/>
  <c r="G29" i="1"/>
  <c r="G34" i="1" s="1"/>
  <c r="F29" i="1"/>
  <c r="F34" i="1" s="1"/>
  <c r="E29" i="1"/>
  <c r="E34" i="1" s="1"/>
</calcChain>
</file>

<file path=xl/sharedStrings.xml><?xml version="1.0" encoding="utf-8"?>
<sst xmlns="http://schemas.openxmlformats.org/spreadsheetml/2006/main" count="103" uniqueCount="93">
  <si>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</si>
  <si>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</si>
  <si>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</si>
  <si>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Сосновая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</si>
  <si>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</si>
  <si>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</si>
  <si>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</si>
  <si>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</si>
  <si>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</si>
  <si>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</si>
  <si>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</si>
  <si>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</si>
  <si>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</si>
  <si>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</si>
  <si>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</si>
  <si>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</si>
  <si>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</si>
  <si>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</si>
  <si>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</si>
  <si>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</si>
  <si>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</si>
  <si>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</si>
  <si>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Н/2009-76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</si>
  <si>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</si>
  <si>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</si>
  <si>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</si>
  <si>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</si>
  <si>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</si>
  <si>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</si>
  <si>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</si>
  <si>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</si>
  <si>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</si>
  <si>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</si>
  <si>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</si>
  <si>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</si>
  <si>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</si>
  <si>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</si>
  <si>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</si>
  <si>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</si>
  <si>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</si>
  <si>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</si>
  <si>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</si>
  <si>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</si>
  <si>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Сосновая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</si>
  <si>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</si>
  <si>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</si>
  <si>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</si>
  <si>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</si>
  <si>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</si>
  <si>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</si>
  <si>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</si>
  <si>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</si>
  <si>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</si>
  <si>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</si>
  <si>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248,35 </t>
    </r>
    <r>
      <rPr>
        <sz val="10"/>
        <rFont val="Arial Cyr"/>
        <charset val="204"/>
      </rPr>
      <t>тыс.рублей, в том числе:</t>
    </r>
  </si>
  <si>
    <t>проверка заземления - 57,43 т.р.</t>
  </si>
  <si>
    <t>герметизация швов - 175,56 т.р.</t>
  </si>
  <si>
    <t>ремонт узла учета ХВС - 3,55 т.р.</t>
  </si>
  <si>
    <t>ремонт ЦО, ГВС, ХВС, канализации - 8,00 т.р.</t>
  </si>
  <si>
    <t>смена дверных приборов, ремонт люка - 0,24 т.р.</t>
  </si>
  <si>
    <t>косметический ремонт - 2,13 т.р.</t>
  </si>
  <si>
    <t>аварийное обслуживание - 0,68 т.р.</t>
  </si>
  <si>
    <t>смена стекол - 0,31 т.р.</t>
  </si>
  <si>
    <t>покраска пухто - 0,23 т.р.</t>
  </si>
  <si>
    <t>прочие - 0,22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</si>
  <si>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Сосновая, д.3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</si>
  <si>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</si>
  <si>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</si>
  <si>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</si>
  <si>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</si>
  <si>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</si>
  <si>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</si>
  <si>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</si>
  <si>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</si>
  <si>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</si>
  <si>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</si>
  <si>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</si>
  <si>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</si>
  <si>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</si>
  <si>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</si>
  <si>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</si>
  <si>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3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</si>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</sst>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16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32" zoomScaleNormal="100" workbookViewId="0">
      <selection activeCell="G34" sqref="G34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1.570312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2.75" customHeight="1" x14ac:dyDescent="0.2">
      <c r="C22" s="7"/>
      <c r="D22" s="7"/>
      <c r="E22" s="8"/>
      <c r="F22" s="8"/>
      <c r="G22" s="8"/>
      <c r="H22" s="8"/>
      <c r="I22" s="8"/>
    </row>
    <row r="23" spans="3:9" ht="14.25" x14ac:dyDescent="0.2">
      <c r="C23" s="50" t="s">
        <v>1</v>
      </c>
      <c r="D23" s="50"/>
      <c r="E23" s="50"/>
      <c r="F23" s="50"/>
      <c r="G23" s="50"/>
      <c r="H23" s="50"/>
      <c r="I23" s="50"/>
    </row>
    <row r="24" spans="3:9" x14ac:dyDescent="0.2">
      <c r="C24" s="51" t="s">
        <v>2</v>
      </c>
      <c r="D24" s="51"/>
      <c r="E24" s="51"/>
      <c r="F24" s="51"/>
      <c r="G24" s="51"/>
      <c r="H24" s="51"/>
      <c r="I24" s="51"/>
    </row>
    <row r="25" spans="3:9" x14ac:dyDescent="0.2">
      <c r="C25" s="51" t="s">
        <v>3</v>
      </c>
      <c r="D25" s="51"/>
      <c r="E25" s="51"/>
      <c r="F25" s="51"/>
      <c r="G25" s="51"/>
      <c r="H25" s="51"/>
      <c r="I25" s="51"/>
    </row>
    <row r="26" spans="3:9" ht="6" customHeight="1" thickBot="1" x14ac:dyDescent="0.25">
      <c r="C26" s="52"/>
      <c r="D26" s="52"/>
      <c r="E26" s="52"/>
      <c r="F26" s="52"/>
      <c r="G26" s="52"/>
      <c r="H26" s="52"/>
      <c r="I26" s="52"/>
    </row>
    <row r="27" spans="3:9" ht="38.25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 x14ac:dyDescent="0.25">
      <c r="C28" s="53" t="s">
        <v>11</v>
      </c>
      <c r="D28" s="43"/>
      <c r="E28" s="43"/>
      <c r="F28" s="43"/>
      <c r="G28" s="43"/>
      <c r="H28" s="43"/>
      <c r="I28" s="54"/>
    </row>
    <row r="29" spans="3:9" ht="13.5" customHeight="1" thickBot="1" x14ac:dyDescent="0.25">
      <c r="C29" s="12" t="s">
        <v>12</v>
      </c>
      <c r="D29" s="13">
        <v>200536.75999999978</v>
      </c>
      <c r="E29" s="14">
        <f>287015.29+875251.14+101717.76</f>
        <v>1263984.19</v>
      </c>
      <c r="F29" s="14">
        <f>195986.32+18679.28+81188.4+1021796.88</f>
        <v>1317650.8799999999</v>
      </c>
      <c r="G29" s="14">
        <f>824058.34+430210.85</f>
        <v>1254269.19</v>
      </c>
      <c r="H29" s="15">
        <f>+D29+E29-F29</f>
        <v>146870.06999999983</v>
      </c>
      <c r="I29" s="55" t="s">
        <v>13</v>
      </c>
    </row>
    <row r="30" spans="3:9" ht="13.5" customHeight="1" thickBot="1" x14ac:dyDescent="0.25">
      <c r="C30" s="12" t="s">
        <v>14</v>
      </c>
      <c r="D30" s="13">
        <v>173028.1999999999</v>
      </c>
      <c r="E30" s="16">
        <f>131962.25-17954.34+39911.12-2487.76+205208.62-15196.58</f>
        <v>341443.31</v>
      </c>
      <c r="F30" s="16">
        <f>151746.77+24158.7+17815.3+233815.57</f>
        <v>427536.33999999997</v>
      </c>
      <c r="G30" s="14">
        <f>151647.99+221423.04</f>
        <v>373071.03</v>
      </c>
      <c r="H30" s="15">
        <f>+D30+E30-F30</f>
        <v>86935.169999999925</v>
      </c>
      <c r="I30" s="56"/>
    </row>
    <row r="31" spans="3:9" ht="13.5" customHeight="1" thickBot="1" x14ac:dyDescent="0.25">
      <c r="C31" s="12" t="s">
        <v>15</v>
      </c>
      <c r="D31" s="13">
        <v>102365.26000000001</v>
      </c>
      <c r="E31" s="16">
        <f>236304.06-15439.06</f>
        <v>220865</v>
      </c>
      <c r="F31" s="16">
        <f>259355.51+11518.04</f>
        <v>270873.55</v>
      </c>
      <c r="G31" s="14">
        <v>251486.93</v>
      </c>
      <c r="H31" s="15">
        <f>+D31+E31-F31</f>
        <v>52356.710000000021</v>
      </c>
      <c r="I31" s="56"/>
    </row>
    <row r="32" spans="3:9" ht="13.5" customHeight="1" thickBot="1" x14ac:dyDescent="0.25">
      <c r="C32" s="12" t="s">
        <v>16</v>
      </c>
      <c r="D32" s="13">
        <v>55988.080000000031</v>
      </c>
      <c r="E32" s="16">
        <f>29604.24-1470.08-311.77+22518.26-2134.44+82961.77-4003.5-538.18</f>
        <v>126626.30000000002</v>
      </c>
      <c r="F32" s="16">
        <f>32713.24+2228.22+23583.87+91821.68+3816.63</f>
        <v>154163.64000000001</v>
      </c>
      <c r="G32" s="14">
        <f>+E32</f>
        <v>126626.30000000002</v>
      </c>
      <c r="H32" s="15">
        <f>+D32+E32-F32</f>
        <v>28450.740000000049</v>
      </c>
      <c r="I32" s="56"/>
    </row>
    <row r="33" spans="3:10" ht="13.5" customHeight="1" thickBot="1" x14ac:dyDescent="0.25">
      <c r="C33" s="12" t="s">
        <v>17</v>
      </c>
      <c r="D33" s="13">
        <v>-6274.4500000000007</v>
      </c>
      <c r="E33" s="16">
        <f>5130.14+3332.61+5070.34</f>
        <v>13533.09</v>
      </c>
      <c r="F33" s="16">
        <f>7401.03-3956.32+28.35+5483.43+63.5+24.02</f>
        <v>9044.01</v>
      </c>
      <c r="G33" s="14">
        <f>+E33+17374.46</f>
        <v>30907.55</v>
      </c>
      <c r="H33" s="15">
        <f>+D33+E33-F33</f>
        <v>-1785.3700000000008</v>
      </c>
      <c r="I33" s="57"/>
    </row>
    <row r="34" spans="3:10" ht="13.5" customHeight="1" thickBot="1" x14ac:dyDescent="0.25">
      <c r="C34" s="12" t="s">
        <v>18</v>
      </c>
      <c r="D34" s="17">
        <f>SUM(D29:D33)</f>
        <v>525643.84999999974</v>
      </c>
      <c r="E34" s="17">
        <f>SUM(E29:E33)</f>
        <v>1966451.8900000001</v>
      </c>
      <c r="F34" s="17">
        <f>SUM(F29:F33)</f>
        <v>2179268.4199999995</v>
      </c>
      <c r="G34" s="17">
        <f>SUM(G29:G33)</f>
        <v>2036361</v>
      </c>
      <c r="H34" s="17">
        <f>SUM(H29:H33)</f>
        <v>312827.31999999983</v>
      </c>
      <c r="I34" s="12"/>
    </row>
    <row r="35" spans="3:10" ht="15" customHeight="1" thickBot="1" x14ac:dyDescent="0.25">
      <c r="C35" s="43" t="s">
        <v>19</v>
      </c>
      <c r="D35" s="43"/>
      <c r="E35" s="43"/>
      <c r="F35" s="43"/>
      <c r="G35" s="43"/>
      <c r="H35" s="43"/>
      <c r="I35" s="43"/>
    </row>
    <row r="36" spans="3:10" ht="40.5" customHeight="1" thickBot="1" x14ac:dyDescent="0.25">
      <c r="C36" s="18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19" t="s">
        <v>20</v>
      </c>
    </row>
    <row r="37" spans="3:10" ht="24.95" customHeight="1" thickBot="1" x14ac:dyDescent="0.25">
      <c r="C37" s="9" t="s">
        <v>21</v>
      </c>
      <c r="D37" s="20">
        <v>83660.850000000093</v>
      </c>
      <c r="E37" s="21">
        <v>518301.46</v>
      </c>
      <c r="F37" s="21">
        <v>552261.29</v>
      </c>
      <c r="G37" s="21">
        <f>+E37</f>
        <v>518301.46</v>
      </c>
      <c r="H37" s="21">
        <f t="shared" ref="H37:H43" si="0">+D37+E37-F37</f>
        <v>49701.020000000019</v>
      </c>
      <c r="I37" s="44" t="s">
        <v>22</v>
      </c>
    </row>
    <row r="38" spans="3:10" ht="24.95" customHeight="1" thickBot="1" x14ac:dyDescent="0.25">
      <c r="C38" s="12" t="s">
        <v>23</v>
      </c>
      <c r="D38" s="13">
        <v>19005.969999999972</v>
      </c>
      <c r="E38" s="14">
        <v>110593.07</v>
      </c>
      <c r="F38" s="14">
        <v>118569.77</v>
      </c>
      <c r="G38" s="21">
        <v>248354.86</v>
      </c>
      <c r="H38" s="21">
        <f t="shared" si="0"/>
        <v>11029.269999999975</v>
      </c>
      <c r="I38" s="45"/>
      <c r="J38" s="22"/>
    </row>
    <row r="39" spans="3:10" ht="13.5" customHeight="1" thickBot="1" x14ac:dyDescent="0.25">
      <c r="C39" s="18" t="s">
        <v>24</v>
      </c>
      <c r="D39" s="23">
        <v>32972.049999999959</v>
      </c>
      <c r="E39" s="14">
        <v>208546.52</v>
      </c>
      <c r="F39" s="14">
        <v>222505.66</v>
      </c>
      <c r="G39" s="21">
        <v>0</v>
      </c>
      <c r="H39" s="21">
        <f t="shared" si="0"/>
        <v>19012.909999999945</v>
      </c>
      <c r="I39" s="24"/>
    </row>
    <row r="40" spans="3:10" ht="12.75" hidden="1" customHeight="1" x14ac:dyDescent="0.2">
      <c r="C40" s="12" t="s">
        <v>25</v>
      </c>
      <c r="D40" s="13">
        <v>0</v>
      </c>
      <c r="E40" s="14"/>
      <c r="F40" s="14"/>
      <c r="G40" s="21"/>
      <c r="H40" s="21">
        <f t="shared" si="0"/>
        <v>0</v>
      </c>
      <c r="I40" s="25" t="s">
        <v>26</v>
      </c>
    </row>
    <row r="41" spans="3:10" ht="15" customHeight="1" thickBot="1" x14ac:dyDescent="0.25">
      <c r="C41" s="12" t="s">
        <v>27</v>
      </c>
      <c r="D41" s="13">
        <v>22925.610000000015</v>
      </c>
      <c r="E41" s="14">
        <v>148145.64000000001</v>
      </c>
      <c r="F41" s="14">
        <v>157166</v>
      </c>
      <c r="G41" s="21">
        <v>159852.32999999999</v>
      </c>
      <c r="H41" s="21">
        <f t="shared" si="0"/>
        <v>13905.250000000029</v>
      </c>
      <c r="I41" s="26" t="s">
        <v>28</v>
      </c>
    </row>
    <row r="42" spans="3:10" ht="27" customHeight="1" thickBot="1" x14ac:dyDescent="0.25">
      <c r="C42" s="12" t="s">
        <v>29</v>
      </c>
      <c r="D42" s="13">
        <v>1329.9399999999987</v>
      </c>
      <c r="E42" s="16">
        <v>8253.2000000000007</v>
      </c>
      <c r="F42" s="16">
        <v>8793.18</v>
      </c>
      <c r="G42" s="21">
        <f>+E42</f>
        <v>8253.2000000000007</v>
      </c>
      <c r="H42" s="21">
        <f t="shared" si="0"/>
        <v>789.95999999999913</v>
      </c>
      <c r="I42" s="26" t="s">
        <v>30</v>
      </c>
    </row>
    <row r="43" spans="3:10" ht="13.5" customHeight="1" thickBot="1" x14ac:dyDescent="0.25">
      <c r="C43" s="18" t="s">
        <v>31</v>
      </c>
      <c r="D43" s="13">
        <v>19659.369999999995</v>
      </c>
      <c r="E43" s="16">
        <v>89288.7</v>
      </c>
      <c r="F43" s="16">
        <v>96313.7</v>
      </c>
      <c r="G43" s="21">
        <f>+E43</f>
        <v>89288.7</v>
      </c>
      <c r="H43" s="21">
        <f t="shared" si="0"/>
        <v>12634.369999999995</v>
      </c>
      <c r="I43" s="25"/>
    </row>
    <row r="44" spans="3:10" ht="13.5" customHeight="1" thickBot="1" x14ac:dyDescent="0.25">
      <c r="C44" s="12" t="s">
        <v>32</v>
      </c>
      <c r="D44" s="13">
        <v>7894.5899999999965</v>
      </c>
      <c r="E44" s="16">
        <v>58185.69</v>
      </c>
      <c r="F44" s="16">
        <v>60967.97</v>
      </c>
      <c r="G44" s="21">
        <f>+E44</f>
        <v>58185.69</v>
      </c>
      <c r="H44" s="21">
        <f>+D44+E44-F44</f>
        <v>5112.3099999999977</v>
      </c>
      <c r="I44" s="26" t="s">
        <v>33</v>
      </c>
    </row>
    <row r="45" spans="3:10" s="27" customFormat="1" ht="13.5" customHeight="1" thickBot="1" x14ac:dyDescent="0.25">
      <c r="C45" s="12" t="s">
        <v>18</v>
      </c>
      <c r="D45" s="17">
        <f>SUM(D37:D44)</f>
        <v>187448.38000000003</v>
      </c>
      <c r="E45" s="17">
        <f>SUM(E37:E44)</f>
        <v>1141314.28</v>
      </c>
      <c r="F45" s="17">
        <f>SUM(F37:F44)</f>
        <v>1216577.57</v>
      </c>
      <c r="G45" s="17">
        <f>SUM(G37:G44)</f>
        <v>1082236.24</v>
      </c>
      <c r="H45" s="17">
        <f>SUM(H37:H44)</f>
        <v>112185.08999999997</v>
      </c>
      <c r="I45" s="24"/>
    </row>
    <row r="46" spans="3:10" ht="13.5" customHeight="1" thickBot="1" x14ac:dyDescent="0.25">
      <c r="C46" s="46" t="s">
        <v>34</v>
      </c>
      <c r="D46" s="46"/>
      <c r="E46" s="46"/>
      <c r="F46" s="46"/>
      <c r="G46" s="46"/>
      <c r="H46" s="46"/>
      <c r="I46" s="46"/>
    </row>
    <row r="47" spans="3:10" ht="28.5" customHeight="1" thickBot="1" x14ac:dyDescent="0.25">
      <c r="C47" s="28" t="s">
        <v>35</v>
      </c>
      <c r="D47" s="47" t="s">
        <v>36</v>
      </c>
      <c r="E47" s="48"/>
      <c r="F47" s="48"/>
      <c r="G47" s="48"/>
      <c r="H47" s="49"/>
      <c r="I47" s="29" t="s">
        <v>37</v>
      </c>
    </row>
    <row r="48" spans="3:10" ht="17.25" customHeight="1" x14ac:dyDescent="0.3">
      <c r="C48" s="30" t="s">
        <v>38</v>
      </c>
      <c r="D48" s="30"/>
      <c r="E48" s="30"/>
      <c r="F48" s="30"/>
      <c r="G48" s="30"/>
      <c r="H48" s="31">
        <f>+H34+H45</f>
        <v>425012.4099999998</v>
      </c>
    </row>
    <row r="49" spans="3:8" ht="15" hidden="1" x14ac:dyDescent="0.25">
      <c r="C49" s="33" t="s">
        <v>39</v>
      </c>
      <c r="D49" s="33"/>
    </row>
    <row r="50" spans="3:8" ht="12.75" customHeight="1" x14ac:dyDescent="0.2">
      <c r="C50" s="34" t="s">
        <v>40</v>
      </c>
    </row>
    <row r="51" spans="3:8" x14ac:dyDescent="0.2">
      <c r="C51" s="2"/>
      <c r="D51" s="2"/>
      <c r="E51" s="2"/>
      <c r="F51" s="2"/>
      <c r="G51" s="2"/>
      <c r="H51" s="2"/>
    </row>
    <row r="52" spans="3:8" ht="15" customHeight="1" x14ac:dyDescent="0.25">
      <c r="C52" s="33"/>
      <c r="D52" s="35"/>
      <c r="E52" s="35"/>
      <c r="F52" s="35"/>
    </row>
  </sheetData>
  <mergeCells count="10">
    <mergeCell ref="C35:I35"/>
    <mergeCell ref="I37:I38"/>
    <mergeCell ref="C46:I46"/>
    <mergeCell ref="D47:H47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0" zoomScaleNormal="100" zoomScaleSheetLayoutView="120" workbookViewId="0">
      <selection activeCell="A30" sqref="A30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8" t="s">
        <v>41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42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43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40.367879999999964</v>
      </c>
      <c r="C17" s="40"/>
      <c r="D17" s="40">
        <v>110.59307</v>
      </c>
      <c r="E17" s="40">
        <v>118.56977000000001</v>
      </c>
      <c r="F17" s="40">
        <v>2.16</v>
      </c>
      <c r="G17" s="40">
        <v>248.35486</v>
      </c>
      <c r="H17" s="40">
        <v>11.02927</v>
      </c>
      <c r="I17" s="40">
        <f>B17+D17+F17-G17</f>
        <v>-95.233910000000037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41" t="s">
        <v>59</v>
      </c>
    </row>
    <row r="25" spans="1:9" x14ac:dyDescent="0.25">
      <c r="A25" s="42" t="s">
        <v>60</v>
      </c>
    </row>
    <row r="26" spans="1:9" x14ac:dyDescent="0.25">
      <c r="A26" s="36" t="s">
        <v>61</v>
      </c>
    </row>
    <row r="27" spans="1:9" x14ac:dyDescent="0.25">
      <c r="A27" s="36" t="s">
        <v>62</v>
      </c>
    </row>
    <row r="28" spans="1:9" x14ac:dyDescent="0.25">
      <c r="A28" s="36" t="s">
        <v>63</v>
      </c>
    </row>
    <row r="29" spans="1:9" x14ac:dyDescent="0.25">
      <c r="A29" s="42" t="s">
        <v>64</v>
      </c>
    </row>
    <row r="30" spans="1:9" x14ac:dyDescent="0.25">
      <c r="A30" s="42"/>
    </row>
    <row r="31" spans="1:9" x14ac:dyDescent="0.25">
      <c r="A31" s="4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19.28515625" customWidth="1"/>
    <col min="5" max="5" width="22.28515625" customWidth="1"/>
    <col min="6" max="6" width="17.28515625" customWidth="1"/>
    <col min="7" max="7" width="11.28515625" customWidth="1"/>
    <col min="257" max="257" width="5.5703125" customWidth="1"/>
    <col min="258" max="258" width="24.42578125" customWidth="1"/>
    <col min="259" max="259" width="34.28515625" customWidth="1"/>
    <col min="260" max="260" width="19.28515625" customWidth="1"/>
    <col min="261" max="261" width="22.28515625" customWidth="1"/>
    <col min="262" max="262" width="17.28515625" customWidth="1"/>
    <col min="263" max="263" width="11.28515625" customWidth="1"/>
    <col min="513" max="513" width="5.5703125" customWidth="1"/>
    <col min="514" max="514" width="24.42578125" customWidth="1"/>
    <col min="515" max="515" width="34.28515625" customWidth="1"/>
    <col min="516" max="516" width="19.28515625" customWidth="1"/>
    <col min="517" max="517" width="22.28515625" customWidth="1"/>
    <col min="518" max="518" width="17.28515625" customWidth="1"/>
    <col min="519" max="519" width="11.28515625" customWidth="1"/>
    <col min="769" max="769" width="5.5703125" customWidth="1"/>
    <col min="770" max="770" width="24.42578125" customWidth="1"/>
    <col min="771" max="771" width="34.28515625" customWidth="1"/>
    <col min="772" max="772" width="19.28515625" customWidth="1"/>
    <col min="773" max="773" width="22.28515625" customWidth="1"/>
    <col min="774" max="774" width="17.28515625" customWidth="1"/>
    <col min="775" max="775" width="11.28515625" customWidth="1"/>
    <col min="1025" max="1025" width="5.5703125" customWidth="1"/>
    <col min="1026" max="1026" width="24.42578125" customWidth="1"/>
    <col min="1027" max="1027" width="34.28515625" customWidth="1"/>
    <col min="1028" max="1028" width="19.28515625" customWidth="1"/>
    <col min="1029" max="1029" width="22.28515625" customWidth="1"/>
    <col min="1030" max="1030" width="17.28515625" customWidth="1"/>
    <col min="1031" max="1031" width="11.28515625" customWidth="1"/>
    <col min="1281" max="1281" width="5.5703125" customWidth="1"/>
    <col min="1282" max="1282" width="24.42578125" customWidth="1"/>
    <col min="1283" max="1283" width="34.28515625" customWidth="1"/>
    <col min="1284" max="1284" width="19.28515625" customWidth="1"/>
    <col min="1285" max="1285" width="22.28515625" customWidth="1"/>
    <col min="1286" max="1286" width="17.28515625" customWidth="1"/>
    <col min="1287" max="1287" width="11.28515625" customWidth="1"/>
    <col min="1537" max="1537" width="5.5703125" customWidth="1"/>
    <col min="1538" max="1538" width="24.42578125" customWidth="1"/>
    <col min="1539" max="1539" width="34.28515625" customWidth="1"/>
    <col min="1540" max="1540" width="19.28515625" customWidth="1"/>
    <col min="1541" max="1541" width="22.28515625" customWidth="1"/>
    <col min="1542" max="1542" width="17.28515625" customWidth="1"/>
    <col min="1543" max="1543" width="11.28515625" customWidth="1"/>
    <col min="1793" max="1793" width="5.5703125" customWidth="1"/>
    <col min="1794" max="1794" width="24.42578125" customWidth="1"/>
    <col min="1795" max="1795" width="34.28515625" customWidth="1"/>
    <col min="1796" max="1796" width="19.28515625" customWidth="1"/>
    <col min="1797" max="1797" width="22.28515625" customWidth="1"/>
    <col min="1798" max="1798" width="17.28515625" customWidth="1"/>
    <col min="1799" max="1799" width="11.28515625" customWidth="1"/>
    <col min="2049" max="2049" width="5.5703125" customWidth="1"/>
    <col min="2050" max="2050" width="24.42578125" customWidth="1"/>
    <col min="2051" max="2051" width="34.28515625" customWidth="1"/>
    <col min="2052" max="2052" width="19.28515625" customWidth="1"/>
    <col min="2053" max="2053" width="22.28515625" customWidth="1"/>
    <col min="2054" max="2054" width="17.28515625" customWidth="1"/>
    <col min="2055" max="2055" width="11.28515625" customWidth="1"/>
    <col min="2305" max="2305" width="5.5703125" customWidth="1"/>
    <col min="2306" max="2306" width="24.42578125" customWidth="1"/>
    <col min="2307" max="2307" width="34.28515625" customWidth="1"/>
    <col min="2308" max="2308" width="19.28515625" customWidth="1"/>
    <col min="2309" max="2309" width="22.28515625" customWidth="1"/>
    <col min="2310" max="2310" width="17.28515625" customWidth="1"/>
    <col min="2311" max="2311" width="11.28515625" customWidth="1"/>
    <col min="2561" max="2561" width="5.5703125" customWidth="1"/>
    <col min="2562" max="2562" width="24.42578125" customWidth="1"/>
    <col min="2563" max="2563" width="34.28515625" customWidth="1"/>
    <col min="2564" max="2564" width="19.28515625" customWidth="1"/>
    <col min="2565" max="2565" width="22.28515625" customWidth="1"/>
    <col min="2566" max="2566" width="17.28515625" customWidth="1"/>
    <col min="2567" max="2567" width="11.28515625" customWidth="1"/>
    <col min="2817" max="2817" width="5.5703125" customWidth="1"/>
    <col min="2818" max="2818" width="24.42578125" customWidth="1"/>
    <col min="2819" max="2819" width="34.28515625" customWidth="1"/>
    <col min="2820" max="2820" width="19.28515625" customWidth="1"/>
    <col min="2821" max="2821" width="22.28515625" customWidth="1"/>
    <col min="2822" max="2822" width="17.28515625" customWidth="1"/>
    <col min="2823" max="2823" width="11.28515625" customWidth="1"/>
    <col min="3073" max="3073" width="5.5703125" customWidth="1"/>
    <col min="3074" max="3074" width="24.42578125" customWidth="1"/>
    <col min="3075" max="3075" width="34.28515625" customWidth="1"/>
    <col min="3076" max="3076" width="19.28515625" customWidth="1"/>
    <col min="3077" max="3077" width="22.28515625" customWidth="1"/>
    <col min="3078" max="3078" width="17.28515625" customWidth="1"/>
    <col min="3079" max="3079" width="11.28515625" customWidth="1"/>
    <col min="3329" max="3329" width="5.5703125" customWidth="1"/>
    <col min="3330" max="3330" width="24.42578125" customWidth="1"/>
    <col min="3331" max="3331" width="34.28515625" customWidth="1"/>
    <col min="3332" max="3332" width="19.28515625" customWidth="1"/>
    <col min="3333" max="3333" width="22.28515625" customWidth="1"/>
    <col min="3334" max="3334" width="17.28515625" customWidth="1"/>
    <col min="3335" max="3335" width="11.28515625" customWidth="1"/>
    <col min="3585" max="3585" width="5.5703125" customWidth="1"/>
    <col min="3586" max="3586" width="24.42578125" customWidth="1"/>
    <col min="3587" max="3587" width="34.28515625" customWidth="1"/>
    <col min="3588" max="3588" width="19.28515625" customWidth="1"/>
    <col min="3589" max="3589" width="22.28515625" customWidth="1"/>
    <col min="3590" max="3590" width="17.28515625" customWidth="1"/>
    <col min="3591" max="3591" width="11.28515625" customWidth="1"/>
    <col min="3841" max="3841" width="5.5703125" customWidth="1"/>
    <col min="3842" max="3842" width="24.42578125" customWidth="1"/>
    <col min="3843" max="3843" width="34.28515625" customWidth="1"/>
    <col min="3844" max="3844" width="19.28515625" customWidth="1"/>
    <col min="3845" max="3845" width="22.28515625" customWidth="1"/>
    <col min="3846" max="3846" width="17.28515625" customWidth="1"/>
    <col min="3847" max="3847" width="11.28515625" customWidth="1"/>
    <col min="4097" max="4097" width="5.5703125" customWidth="1"/>
    <col min="4098" max="4098" width="24.42578125" customWidth="1"/>
    <col min="4099" max="4099" width="34.28515625" customWidth="1"/>
    <col min="4100" max="4100" width="19.28515625" customWidth="1"/>
    <col min="4101" max="4101" width="22.28515625" customWidth="1"/>
    <col min="4102" max="4102" width="17.28515625" customWidth="1"/>
    <col min="4103" max="4103" width="11.28515625" customWidth="1"/>
    <col min="4353" max="4353" width="5.5703125" customWidth="1"/>
    <col min="4354" max="4354" width="24.42578125" customWidth="1"/>
    <col min="4355" max="4355" width="34.28515625" customWidth="1"/>
    <col min="4356" max="4356" width="19.28515625" customWidth="1"/>
    <col min="4357" max="4357" width="22.28515625" customWidth="1"/>
    <col min="4358" max="4358" width="17.28515625" customWidth="1"/>
    <col min="4359" max="4359" width="11.28515625" customWidth="1"/>
    <col min="4609" max="4609" width="5.5703125" customWidth="1"/>
    <col min="4610" max="4610" width="24.42578125" customWidth="1"/>
    <col min="4611" max="4611" width="34.28515625" customWidth="1"/>
    <col min="4612" max="4612" width="19.28515625" customWidth="1"/>
    <col min="4613" max="4613" width="22.28515625" customWidth="1"/>
    <col min="4614" max="4614" width="17.28515625" customWidth="1"/>
    <col min="4615" max="4615" width="11.28515625" customWidth="1"/>
    <col min="4865" max="4865" width="5.5703125" customWidth="1"/>
    <col min="4866" max="4866" width="24.42578125" customWidth="1"/>
    <col min="4867" max="4867" width="34.28515625" customWidth="1"/>
    <col min="4868" max="4868" width="19.28515625" customWidth="1"/>
    <col min="4869" max="4869" width="22.28515625" customWidth="1"/>
    <col min="4870" max="4870" width="17.28515625" customWidth="1"/>
    <col min="4871" max="4871" width="11.28515625" customWidth="1"/>
    <col min="5121" max="5121" width="5.5703125" customWidth="1"/>
    <col min="5122" max="5122" width="24.42578125" customWidth="1"/>
    <col min="5123" max="5123" width="34.28515625" customWidth="1"/>
    <col min="5124" max="5124" width="19.28515625" customWidth="1"/>
    <col min="5125" max="5125" width="22.28515625" customWidth="1"/>
    <col min="5126" max="5126" width="17.28515625" customWidth="1"/>
    <col min="5127" max="5127" width="11.28515625" customWidth="1"/>
    <col min="5377" max="5377" width="5.5703125" customWidth="1"/>
    <col min="5378" max="5378" width="24.42578125" customWidth="1"/>
    <col min="5379" max="5379" width="34.28515625" customWidth="1"/>
    <col min="5380" max="5380" width="19.28515625" customWidth="1"/>
    <col min="5381" max="5381" width="22.28515625" customWidth="1"/>
    <col min="5382" max="5382" width="17.28515625" customWidth="1"/>
    <col min="5383" max="5383" width="11.28515625" customWidth="1"/>
    <col min="5633" max="5633" width="5.5703125" customWidth="1"/>
    <col min="5634" max="5634" width="24.42578125" customWidth="1"/>
    <col min="5635" max="5635" width="34.28515625" customWidth="1"/>
    <col min="5636" max="5636" width="19.28515625" customWidth="1"/>
    <col min="5637" max="5637" width="22.28515625" customWidth="1"/>
    <col min="5638" max="5638" width="17.28515625" customWidth="1"/>
    <col min="5639" max="5639" width="11.28515625" customWidth="1"/>
    <col min="5889" max="5889" width="5.5703125" customWidth="1"/>
    <col min="5890" max="5890" width="24.42578125" customWidth="1"/>
    <col min="5891" max="5891" width="34.28515625" customWidth="1"/>
    <col min="5892" max="5892" width="19.28515625" customWidth="1"/>
    <col min="5893" max="5893" width="22.28515625" customWidth="1"/>
    <col min="5894" max="5894" width="17.28515625" customWidth="1"/>
    <col min="5895" max="5895" width="11.28515625" customWidth="1"/>
    <col min="6145" max="6145" width="5.5703125" customWidth="1"/>
    <col min="6146" max="6146" width="24.42578125" customWidth="1"/>
    <col min="6147" max="6147" width="34.28515625" customWidth="1"/>
    <col min="6148" max="6148" width="19.28515625" customWidth="1"/>
    <col min="6149" max="6149" width="22.28515625" customWidth="1"/>
    <col min="6150" max="6150" width="17.28515625" customWidth="1"/>
    <col min="6151" max="6151" width="11.28515625" customWidth="1"/>
    <col min="6401" max="6401" width="5.5703125" customWidth="1"/>
    <col min="6402" max="6402" width="24.42578125" customWidth="1"/>
    <col min="6403" max="6403" width="34.28515625" customWidth="1"/>
    <col min="6404" max="6404" width="19.28515625" customWidth="1"/>
    <col min="6405" max="6405" width="22.28515625" customWidth="1"/>
    <col min="6406" max="6406" width="17.28515625" customWidth="1"/>
    <col min="6407" max="6407" width="11.28515625" customWidth="1"/>
    <col min="6657" max="6657" width="5.5703125" customWidth="1"/>
    <col min="6658" max="6658" width="24.42578125" customWidth="1"/>
    <col min="6659" max="6659" width="34.28515625" customWidth="1"/>
    <col min="6660" max="6660" width="19.28515625" customWidth="1"/>
    <col min="6661" max="6661" width="22.28515625" customWidth="1"/>
    <col min="6662" max="6662" width="17.28515625" customWidth="1"/>
    <col min="6663" max="6663" width="11.28515625" customWidth="1"/>
    <col min="6913" max="6913" width="5.5703125" customWidth="1"/>
    <col min="6914" max="6914" width="24.42578125" customWidth="1"/>
    <col min="6915" max="6915" width="34.28515625" customWidth="1"/>
    <col min="6916" max="6916" width="19.28515625" customWidth="1"/>
    <col min="6917" max="6917" width="22.28515625" customWidth="1"/>
    <col min="6918" max="6918" width="17.28515625" customWidth="1"/>
    <col min="6919" max="6919" width="11.28515625" customWidth="1"/>
    <col min="7169" max="7169" width="5.5703125" customWidth="1"/>
    <col min="7170" max="7170" width="24.42578125" customWidth="1"/>
    <col min="7171" max="7171" width="34.28515625" customWidth="1"/>
    <col min="7172" max="7172" width="19.28515625" customWidth="1"/>
    <col min="7173" max="7173" width="22.28515625" customWidth="1"/>
    <col min="7174" max="7174" width="17.28515625" customWidth="1"/>
    <col min="7175" max="7175" width="11.28515625" customWidth="1"/>
    <col min="7425" max="7425" width="5.5703125" customWidth="1"/>
    <col min="7426" max="7426" width="24.42578125" customWidth="1"/>
    <col min="7427" max="7427" width="34.28515625" customWidth="1"/>
    <col min="7428" max="7428" width="19.28515625" customWidth="1"/>
    <col min="7429" max="7429" width="22.28515625" customWidth="1"/>
    <col min="7430" max="7430" width="17.28515625" customWidth="1"/>
    <col min="7431" max="7431" width="11.28515625" customWidth="1"/>
    <col min="7681" max="7681" width="5.5703125" customWidth="1"/>
    <col min="7682" max="7682" width="24.42578125" customWidth="1"/>
    <col min="7683" max="7683" width="34.28515625" customWidth="1"/>
    <col min="7684" max="7684" width="19.28515625" customWidth="1"/>
    <col min="7685" max="7685" width="22.28515625" customWidth="1"/>
    <col min="7686" max="7686" width="17.28515625" customWidth="1"/>
    <col min="7687" max="7687" width="11.28515625" customWidth="1"/>
    <col min="7937" max="7937" width="5.5703125" customWidth="1"/>
    <col min="7938" max="7938" width="24.42578125" customWidth="1"/>
    <col min="7939" max="7939" width="34.28515625" customWidth="1"/>
    <col min="7940" max="7940" width="19.28515625" customWidth="1"/>
    <col min="7941" max="7941" width="22.28515625" customWidth="1"/>
    <col min="7942" max="7942" width="17.28515625" customWidth="1"/>
    <col min="7943" max="7943" width="11.28515625" customWidth="1"/>
    <col min="8193" max="8193" width="5.5703125" customWidth="1"/>
    <col min="8194" max="8194" width="24.42578125" customWidth="1"/>
    <col min="8195" max="8195" width="34.28515625" customWidth="1"/>
    <col min="8196" max="8196" width="19.28515625" customWidth="1"/>
    <col min="8197" max="8197" width="22.28515625" customWidth="1"/>
    <col min="8198" max="8198" width="17.28515625" customWidth="1"/>
    <col min="8199" max="8199" width="11.28515625" customWidth="1"/>
    <col min="8449" max="8449" width="5.5703125" customWidth="1"/>
    <col min="8450" max="8450" width="24.42578125" customWidth="1"/>
    <col min="8451" max="8451" width="34.28515625" customWidth="1"/>
    <col min="8452" max="8452" width="19.28515625" customWidth="1"/>
    <col min="8453" max="8453" width="22.28515625" customWidth="1"/>
    <col min="8454" max="8454" width="17.28515625" customWidth="1"/>
    <col min="8455" max="8455" width="11.28515625" customWidth="1"/>
    <col min="8705" max="8705" width="5.5703125" customWidth="1"/>
    <col min="8706" max="8706" width="24.42578125" customWidth="1"/>
    <col min="8707" max="8707" width="34.28515625" customWidth="1"/>
    <col min="8708" max="8708" width="19.28515625" customWidth="1"/>
    <col min="8709" max="8709" width="22.28515625" customWidth="1"/>
    <col min="8710" max="8710" width="17.28515625" customWidth="1"/>
    <col min="8711" max="8711" width="11.28515625" customWidth="1"/>
    <col min="8961" max="8961" width="5.5703125" customWidth="1"/>
    <col min="8962" max="8962" width="24.42578125" customWidth="1"/>
    <col min="8963" max="8963" width="34.28515625" customWidth="1"/>
    <col min="8964" max="8964" width="19.28515625" customWidth="1"/>
    <col min="8965" max="8965" width="22.28515625" customWidth="1"/>
    <col min="8966" max="8966" width="17.28515625" customWidth="1"/>
    <col min="8967" max="8967" width="11.28515625" customWidth="1"/>
    <col min="9217" max="9217" width="5.5703125" customWidth="1"/>
    <col min="9218" max="9218" width="24.42578125" customWidth="1"/>
    <col min="9219" max="9219" width="34.28515625" customWidth="1"/>
    <col min="9220" max="9220" width="19.28515625" customWidth="1"/>
    <col min="9221" max="9221" width="22.28515625" customWidth="1"/>
    <col min="9222" max="9222" width="17.28515625" customWidth="1"/>
    <col min="9223" max="9223" width="11.28515625" customWidth="1"/>
    <col min="9473" max="9473" width="5.5703125" customWidth="1"/>
    <col min="9474" max="9474" width="24.42578125" customWidth="1"/>
    <col min="9475" max="9475" width="34.28515625" customWidth="1"/>
    <col min="9476" max="9476" width="19.28515625" customWidth="1"/>
    <col min="9477" max="9477" width="22.28515625" customWidth="1"/>
    <col min="9478" max="9478" width="17.28515625" customWidth="1"/>
    <col min="9479" max="9479" width="11.28515625" customWidth="1"/>
    <col min="9729" max="9729" width="5.5703125" customWidth="1"/>
    <col min="9730" max="9730" width="24.42578125" customWidth="1"/>
    <col min="9731" max="9731" width="34.28515625" customWidth="1"/>
    <col min="9732" max="9732" width="19.28515625" customWidth="1"/>
    <col min="9733" max="9733" width="22.28515625" customWidth="1"/>
    <col min="9734" max="9734" width="17.28515625" customWidth="1"/>
    <col min="9735" max="9735" width="11.28515625" customWidth="1"/>
    <col min="9985" max="9985" width="5.5703125" customWidth="1"/>
    <col min="9986" max="9986" width="24.42578125" customWidth="1"/>
    <col min="9987" max="9987" width="34.28515625" customWidth="1"/>
    <col min="9988" max="9988" width="19.28515625" customWidth="1"/>
    <col min="9989" max="9989" width="22.28515625" customWidth="1"/>
    <col min="9990" max="9990" width="17.28515625" customWidth="1"/>
    <col min="9991" max="9991" width="11.28515625" customWidth="1"/>
    <col min="10241" max="10241" width="5.5703125" customWidth="1"/>
    <col min="10242" max="10242" width="24.42578125" customWidth="1"/>
    <col min="10243" max="10243" width="34.28515625" customWidth="1"/>
    <col min="10244" max="10244" width="19.28515625" customWidth="1"/>
    <col min="10245" max="10245" width="22.28515625" customWidth="1"/>
    <col min="10246" max="10246" width="17.28515625" customWidth="1"/>
    <col min="10247" max="10247" width="11.28515625" customWidth="1"/>
    <col min="10497" max="10497" width="5.5703125" customWidth="1"/>
    <col min="10498" max="10498" width="24.42578125" customWidth="1"/>
    <col min="10499" max="10499" width="34.28515625" customWidth="1"/>
    <col min="10500" max="10500" width="19.28515625" customWidth="1"/>
    <col min="10501" max="10501" width="22.28515625" customWidth="1"/>
    <col min="10502" max="10502" width="17.28515625" customWidth="1"/>
    <col min="10503" max="10503" width="11.28515625" customWidth="1"/>
    <col min="10753" max="10753" width="5.5703125" customWidth="1"/>
    <col min="10754" max="10754" width="24.42578125" customWidth="1"/>
    <col min="10755" max="10755" width="34.28515625" customWidth="1"/>
    <col min="10756" max="10756" width="19.28515625" customWidth="1"/>
    <col min="10757" max="10757" width="22.28515625" customWidth="1"/>
    <col min="10758" max="10758" width="17.28515625" customWidth="1"/>
    <col min="10759" max="10759" width="11.28515625" customWidth="1"/>
    <col min="11009" max="11009" width="5.5703125" customWidth="1"/>
    <col min="11010" max="11010" width="24.42578125" customWidth="1"/>
    <col min="11011" max="11011" width="34.28515625" customWidth="1"/>
    <col min="11012" max="11012" width="19.28515625" customWidth="1"/>
    <col min="11013" max="11013" width="22.28515625" customWidth="1"/>
    <col min="11014" max="11014" width="17.28515625" customWidth="1"/>
    <col min="11015" max="11015" width="11.28515625" customWidth="1"/>
    <col min="11265" max="11265" width="5.5703125" customWidth="1"/>
    <col min="11266" max="11266" width="24.42578125" customWidth="1"/>
    <col min="11267" max="11267" width="34.28515625" customWidth="1"/>
    <col min="11268" max="11268" width="19.28515625" customWidth="1"/>
    <col min="11269" max="11269" width="22.28515625" customWidth="1"/>
    <col min="11270" max="11270" width="17.28515625" customWidth="1"/>
    <col min="11271" max="11271" width="11.28515625" customWidth="1"/>
    <col min="11521" max="11521" width="5.5703125" customWidth="1"/>
    <col min="11522" max="11522" width="24.42578125" customWidth="1"/>
    <col min="11523" max="11523" width="34.28515625" customWidth="1"/>
    <col min="11524" max="11524" width="19.28515625" customWidth="1"/>
    <col min="11525" max="11525" width="22.28515625" customWidth="1"/>
    <col min="11526" max="11526" width="17.28515625" customWidth="1"/>
    <col min="11527" max="11527" width="11.28515625" customWidth="1"/>
    <col min="11777" max="11777" width="5.5703125" customWidth="1"/>
    <col min="11778" max="11778" width="24.42578125" customWidth="1"/>
    <col min="11779" max="11779" width="34.28515625" customWidth="1"/>
    <col min="11780" max="11780" width="19.28515625" customWidth="1"/>
    <col min="11781" max="11781" width="22.28515625" customWidth="1"/>
    <col min="11782" max="11782" width="17.28515625" customWidth="1"/>
    <col min="11783" max="11783" width="11.28515625" customWidth="1"/>
    <col min="12033" max="12033" width="5.5703125" customWidth="1"/>
    <col min="12034" max="12034" width="24.42578125" customWidth="1"/>
    <col min="12035" max="12035" width="34.28515625" customWidth="1"/>
    <col min="12036" max="12036" width="19.28515625" customWidth="1"/>
    <col min="12037" max="12037" width="22.28515625" customWidth="1"/>
    <col min="12038" max="12038" width="17.28515625" customWidth="1"/>
    <col min="12039" max="12039" width="11.28515625" customWidth="1"/>
    <col min="12289" max="12289" width="5.5703125" customWidth="1"/>
    <col min="12290" max="12290" width="24.42578125" customWidth="1"/>
    <col min="12291" max="12291" width="34.28515625" customWidth="1"/>
    <col min="12292" max="12292" width="19.28515625" customWidth="1"/>
    <col min="12293" max="12293" width="22.28515625" customWidth="1"/>
    <col min="12294" max="12294" width="17.28515625" customWidth="1"/>
    <col min="12295" max="12295" width="11.28515625" customWidth="1"/>
    <col min="12545" max="12545" width="5.5703125" customWidth="1"/>
    <col min="12546" max="12546" width="24.42578125" customWidth="1"/>
    <col min="12547" max="12547" width="34.28515625" customWidth="1"/>
    <col min="12548" max="12548" width="19.28515625" customWidth="1"/>
    <col min="12549" max="12549" width="22.28515625" customWidth="1"/>
    <col min="12550" max="12550" width="17.28515625" customWidth="1"/>
    <col min="12551" max="12551" width="11.28515625" customWidth="1"/>
    <col min="12801" max="12801" width="5.5703125" customWidth="1"/>
    <col min="12802" max="12802" width="24.42578125" customWidth="1"/>
    <col min="12803" max="12803" width="34.28515625" customWidth="1"/>
    <col min="12804" max="12804" width="19.28515625" customWidth="1"/>
    <col min="12805" max="12805" width="22.28515625" customWidth="1"/>
    <col min="12806" max="12806" width="17.28515625" customWidth="1"/>
    <col min="12807" max="12807" width="11.28515625" customWidth="1"/>
    <col min="13057" max="13057" width="5.5703125" customWidth="1"/>
    <col min="13058" max="13058" width="24.42578125" customWidth="1"/>
    <col min="13059" max="13059" width="34.28515625" customWidth="1"/>
    <col min="13060" max="13060" width="19.28515625" customWidth="1"/>
    <col min="13061" max="13061" width="22.28515625" customWidth="1"/>
    <col min="13062" max="13062" width="17.28515625" customWidth="1"/>
    <col min="13063" max="13063" width="11.28515625" customWidth="1"/>
    <col min="13313" max="13313" width="5.5703125" customWidth="1"/>
    <col min="13314" max="13314" width="24.42578125" customWidth="1"/>
    <col min="13315" max="13315" width="34.28515625" customWidth="1"/>
    <col min="13316" max="13316" width="19.28515625" customWidth="1"/>
    <col min="13317" max="13317" width="22.28515625" customWidth="1"/>
    <col min="13318" max="13318" width="17.28515625" customWidth="1"/>
    <col min="13319" max="13319" width="11.28515625" customWidth="1"/>
    <col min="13569" max="13569" width="5.5703125" customWidth="1"/>
    <col min="13570" max="13570" width="24.42578125" customWidth="1"/>
    <col min="13571" max="13571" width="34.28515625" customWidth="1"/>
    <col min="13572" max="13572" width="19.28515625" customWidth="1"/>
    <col min="13573" max="13573" width="22.28515625" customWidth="1"/>
    <col min="13574" max="13574" width="17.28515625" customWidth="1"/>
    <col min="13575" max="13575" width="11.28515625" customWidth="1"/>
    <col min="13825" max="13825" width="5.5703125" customWidth="1"/>
    <col min="13826" max="13826" width="24.42578125" customWidth="1"/>
    <col min="13827" max="13827" width="34.28515625" customWidth="1"/>
    <col min="13828" max="13828" width="19.28515625" customWidth="1"/>
    <col min="13829" max="13829" width="22.28515625" customWidth="1"/>
    <col min="13830" max="13830" width="17.28515625" customWidth="1"/>
    <col min="13831" max="13831" width="11.28515625" customWidth="1"/>
    <col min="14081" max="14081" width="5.5703125" customWidth="1"/>
    <col min="14082" max="14082" width="24.42578125" customWidth="1"/>
    <col min="14083" max="14083" width="34.28515625" customWidth="1"/>
    <col min="14084" max="14084" width="19.28515625" customWidth="1"/>
    <col min="14085" max="14085" width="22.28515625" customWidth="1"/>
    <col min="14086" max="14086" width="17.28515625" customWidth="1"/>
    <col min="14087" max="14087" width="11.28515625" customWidth="1"/>
    <col min="14337" max="14337" width="5.5703125" customWidth="1"/>
    <col min="14338" max="14338" width="24.42578125" customWidth="1"/>
    <col min="14339" max="14339" width="34.28515625" customWidth="1"/>
    <col min="14340" max="14340" width="19.28515625" customWidth="1"/>
    <col min="14341" max="14341" width="22.28515625" customWidth="1"/>
    <col min="14342" max="14342" width="17.28515625" customWidth="1"/>
    <col min="14343" max="14343" width="11.28515625" customWidth="1"/>
    <col min="14593" max="14593" width="5.5703125" customWidth="1"/>
    <col min="14594" max="14594" width="24.42578125" customWidth="1"/>
    <col min="14595" max="14595" width="34.28515625" customWidth="1"/>
    <col min="14596" max="14596" width="19.28515625" customWidth="1"/>
    <col min="14597" max="14597" width="22.28515625" customWidth="1"/>
    <col min="14598" max="14598" width="17.28515625" customWidth="1"/>
    <col min="14599" max="14599" width="11.28515625" customWidth="1"/>
    <col min="14849" max="14849" width="5.5703125" customWidth="1"/>
    <col min="14850" max="14850" width="24.42578125" customWidth="1"/>
    <col min="14851" max="14851" width="34.28515625" customWidth="1"/>
    <col min="14852" max="14852" width="19.28515625" customWidth="1"/>
    <col min="14853" max="14853" width="22.28515625" customWidth="1"/>
    <col min="14854" max="14854" width="17.28515625" customWidth="1"/>
    <col min="14855" max="14855" width="11.28515625" customWidth="1"/>
    <col min="15105" max="15105" width="5.5703125" customWidth="1"/>
    <col min="15106" max="15106" width="24.42578125" customWidth="1"/>
    <col min="15107" max="15107" width="34.28515625" customWidth="1"/>
    <col min="15108" max="15108" width="19.28515625" customWidth="1"/>
    <col min="15109" max="15109" width="22.28515625" customWidth="1"/>
    <col min="15110" max="15110" width="17.28515625" customWidth="1"/>
    <col min="15111" max="15111" width="11.28515625" customWidth="1"/>
    <col min="15361" max="15361" width="5.5703125" customWidth="1"/>
    <col min="15362" max="15362" width="24.42578125" customWidth="1"/>
    <col min="15363" max="15363" width="34.28515625" customWidth="1"/>
    <col min="15364" max="15364" width="19.28515625" customWidth="1"/>
    <col min="15365" max="15365" width="22.28515625" customWidth="1"/>
    <col min="15366" max="15366" width="17.28515625" customWidth="1"/>
    <col min="15367" max="15367" width="11.28515625" customWidth="1"/>
    <col min="15617" max="15617" width="5.5703125" customWidth="1"/>
    <col min="15618" max="15618" width="24.42578125" customWidth="1"/>
    <col min="15619" max="15619" width="34.28515625" customWidth="1"/>
    <col min="15620" max="15620" width="19.28515625" customWidth="1"/>
    <col min="15621" max="15621" width="22.28515625" customWidth="1"/>
    <col min="15622" max="15622" width="17.28515625" customWidth="1"/>
    <col min="15623" max="15623" width="11.28515625" customWidth="1"/>
    <col min="15873" max="15873" width="5.5703125" customWidth="1"/>
    <col min="15874" max="15874" width="24.42578125" customWidth="1"/>
    <col min="15875" max="15875" width="34.28515625" customWidth="1"/>
    <col min="15876" max="15876" width="19.28515625" customWidth="1"/>
    <col min="15877" max="15877" width="22.28515625" customWidth="1"/>
    <col min="15878" max="15878" width="17.28515625" customWidth="1"/>
    <col min="15879" max="15879" width="11.28515625" customWidth="1"/>
    <col min="16129" max="16129" width="5.5703125" customWidth="1"/>
    <col min="16130" max="16130" width="24.42578125" customWidth="1"/>
    <col min="16131" max="16131" width="34.28515625" customWidth="1"/>
    <col min="16132" max="16132" width="19.28515625" customWidth="1"/>
    <col min="16133" max="16133" width="22.28515625" customWidth="1"/>
    <col min="16134" max="16134" width="17.28515625" customWidth="1"/>
    <col min="16135" max="16135" width="11.28515625" customWidth="1"/>
  </cols>
  <sheetData>
    <row r="1" spans="1:7" ht="30.75" customHeight="1" x14ac:dyDescent="0.2">
      <c r="A1" s="59" t="s">
        <v>65</v>
      </c>
      <c r="B1" s="59"/>
      <c r="C1" s="59"/>
      <c r="D1" s="59"/>
      <c r="E1" s="59"/>
      <c r="F1" s="59"/>
      <c r="G1" s="59"/>
    </row>
    <row r="2" spans="1:7" ht="29.25" customHeight="1" x14ac:dyDescent="0.2">
      <c r="A2" s="59"/>
      <c r="B2" s="59"/>
      <c r="C2" s="59"/>
      <c r="D2" s="59"/>
      <c r="E2" s="59"/>
      <c r="F2" s="59"/>
      <c r="G2" s="59"/>
    </row>
    <row r="3" spans="1:7" ht="13.5" hidden="1" thickBot="1" x14ac:dyDescent="0.25">
      <c r="A3" s="60"/>
      <c r="B3" s="61"/>
      <c r="C3" s="62"/>
      <c r="D3" s="61"/>
      <c r="E3" s="61"/>
      <c r="F3" s="63" t="s">
        <v>66</v>
      </c>
      <c r="G3" s="64"/>
    </row>
    <row r="4" spans="1:7" hidden="1" x14ac:dyDescent="0.2">
      <c r="A4" s="65" t="s">
        <v>67</v>
      </c>
      <c r="B4" s="66" t="s">
        <v>68</v>
      </c>
      <c r="C4" s="65" t="s">
        <v>69</v>
      </c>
      <c r="D4" s="66" t="s">
        <v>70</v>
      </c>
      <c r="E4" s="67" t="s">
        <v>71</v>
      </c>
      <c r="F4" s="67"/>
      <c r="G4" s="67"/>
    </row>
    <row r="5" spans="1:7" hidden="1" x14ac:dyDescent="0.2">
      <c r="A5" s="65" t="s">
        <v>72</v>
      </c>
      <c r="B5" s="66"/>
      <c r="C5" s="68"/>
      <c r="D5" s="66" t="s">
        <v>73</v>
      </c>
      <c r="E5" s="66" t="s">
        <v>74</v>
      </c>
      <c r="F5" s="66" t="s">
        <v>75</v>
      </c>
      <c r="G5" s="66" t="s">
        <v>76</v>
      </c>
    </row>
    <row r="6" spans="1:7" hidden="1" x14ac:dyDescent="0.2">
      <c r="A6" s="65"/>
      <c r="B6" s="66"/>
      <c r="C6" s="68"/>
      <c r="D6" s="66" t="s">
        <v>77</v>
      </c>
      <c r="E6" s="66"/>
      <c r="F6" s="66" t="s">
        <v>78</v>
      </c>
      <c r="G6" s="66" t="s">
        <v>79</v>
      </c>
    </row>
    <row r="7" spans="1:7" hidden="1" x14ac:dyDescent="0.2">
      <c r="A7" s="69"/>
      <c r="B7" s="70"/>
      <c r="C7" s="71"/>
      <c r="D7" s="70"/>
      <c r="E7" s="70"/>
      <c r="F7" s="70"/>
      <c r="G7" s="66" t="s">
        <v>80</v>
      </c>
    </row>
    <row r="8" spans="1:7" ht="13.5" hidden="1" thickBot="1" x14ac:dyDescent="0.25">
      <c r="A8" s="72"/>
      <c r="B8" s="73"/>
      <c r="C8" s="74"/>
      <c r="D8" s="73"/>
      <c r="E8" s="73"/>
      <c r="F8" s="73"/>
      <c r="G8" s="73"/>
    </row>
    <row r="9" spans="1:7" hidden="1" x14ac:dyDescent="0.2">
      <c r="A9" s="61"/>
      <c r="B9" s="75"/>
      <c r="C9" s="62"/>
      <c r="D9" s="61"/>
      <c r="E9" s="61"/>
      <c r="F9" s="61"/>
      <c r="G9" s="75"/>
    </row>
    <row r="10" spans="1:7" hidden="1" x14ac:dyDescent="0.2">
      <c r="A10" s="66">
        <v>1</v>
      </c>
      <c r="B10" s="76" t="s">
        <v>81</v>
      </c>
      <c r="C10" s="65"/>
      <c r="D10" s="66"/>
      <c r="E10" s="77"/>
      <c r="F10" s="77"/>
      <c r="G10" s="78">
        <f>+E10-F10</f>
        <v>0</v>
      </c>
    </row>
    <row r="11" spans="1:7" hidden="1" x14ac:dyDescent="0.2">
      <c r="A11" s="66"/>
      <c r="B11" s="76"/>
      <c r="C11" s="65"/>
      <c r="D11" s="66"/>
      <c r="E11" s="77"/>
      <c r="F11" s="77"/>
      <c r="G11" s="78"/>
    </row>
    <row r="12" spans="1:7" hidden="1" x14ac:dyDescent="0.2">
      <c r="A12" s="66"/>
      <c r="B12" s="76"/>
      <c r="C12" s="79" t="s">
        <v>82</v>
      </c>
      <c r="D12" s="80"/>
      <c r="E12" s="81">
        <f>SUM(E10:E11)</f>
        <v>0</v>
      </c>
      <c r="F12" s="81">
        <f>SUM(F10:F11)</f>
        <v>0</v>
      </c>
      <c r="G12" s="81">
        <f>SUM(G10:G11)</f>
        <v>0</v>
      </c>
    </row>
    <row r="13" spans="1:7" ht="13.5" hidden="1" thickBot="1" x14ac:dyDescent="0.25">
      <c r="A13" s="82"/>
      <c r="B13" s="83"/>
      <c r="C13" s="84"/>
      <c r="D13" s="85"/>
      <c r="E13" s="86"/>
      <c r="F13" s="86"/>
      <c r="G13" s="87"/>
    </row>
    <row r="14" spans="1:7" hidden="1" x14ac:dyDescent="0.2">
      <c r="A14" s="61"/>
      <c r="B14" s="75"/>
      <c r="C14" s="88"/>
      <c r="D14" s="89"/>
      <c r="E14" s="90"/>
      <c r="F14" s="91"/>
      <c r="G14" s="91"/>
    </row>
    <row r="15" spans="1:7" hidden="1" x14ac:dyDescent="0.2">
      <c r="A15" s="70"/>
      <c r="B15" s="92" t="s">
        <v>18</v>
      </c>
      <c r="C15" s="93"/>
      <c r="D15" s="68"/>
      <c r="E15" s="94">
        <f>E12</f>
        <v>0</v>
      </c>
      <c r="F15" s="95">
        <f>+F12</f>
        <v>0</v>
      </c>
      <c r="G15" s="96">
        <f>+E15-F15</f>
        <v>0</v>
      </c>
    </row>
    <row r="16" spans="1:7" ht="13.5" hidden="1" thickBot="1" x14ac:dyDescent="0.25">
      <c r="A16" s="73"/>
      <c r="B16" s="97"/>
      <c r="C16" s="98"/>
      <c r="D16" s="99"/>
      <c r="E16" s="85"/>
      <c r="F16" s="100"/>
      <c r="G16" s="100"/>
    </row>
    <row r="18" spans="1:7" ht="63.75" customHeight="1" x14ac:dyDescent="0.2">
      <c r="A18" s="101" t="s">
        <v>83</v>
      </c>
      <c r="B18" s="101" t="s">
        <v>84</v>
      </c>
      <c r="C18" s="101" t="s">
        <v>85</v>
      </c>
      <c r="D18" s="101" t="s">
        <v>86</v>
      </c>
      <c r="E18" s="102" t="s">
        <v>87</v>
      </c>
      <c r="F18" s="101" t="s">
        <v>88</v>
      </c>
      <c r="G18" s="103"/>
    </row>
    <row r="19" spans="1:7" ht="15" x14ac:dyDescent="0.2">
      <c r="A19" s="104">
        <v>1</v>
      </c>
      <c r="B19" s="105">
        <v>32972.049999999959</v>
      </c>
      <c r="C19" s="105">
        <v>208546.52</v>
      </c>
      <c r="D19" s="105">
        <v>222505.66</v>
      </c>
      <c r="E19" s="105">
        <v>10163.280000000001</v>
      </c>
      <c r="F19" s="105">
        <f>+B19+C19-D19</f>
        <v>19012.909999999945</v>
      </c>
      <c r="G19" s="106"/>
    </row>
    <row r="21" spans="1:7" ht="60.6" customHeight="1" x14ac:dyDescent="0.2">
      <c r="A21" s="101" t="s">
        <v>83</v>
      </c>
      <c r="B21" s="101" t="s">
        <v>89</v>
      </c>
      <c r="C21" s="101" t="s">
        <v>85</v>
      </c>
      <c r="D21" s="101" t="s">
        <v>90</v>
      </c>
      <c r="E21" s="101" t="s">
        <v>91</v>
      </c>
    </row>
    <row r="22" spans="1:7" ht="15" x14ac:dyDescent="0.2">
      <c r="A22" s="107">
        <v>1</v>
      </c>
      <c r="B22" s="108">
        <v>-607910.11</v>
      </c>
      <c r="C22" s="108">
        <f>+C19+E19</f>
        <v>218709.8</v>
      </c>
      <c r="D22" s="108"/>
      <c r="E22" s="108">
        <f>+B22+C22-D22</f>
        <v>-389200.31</v>
      </c>
    </row>
    <row r="23" spans="1:7" x14ac:dyDescent="0.2">
      <c r="A23" s="71"/>
      <c r="B23" s="71"/>
      <c r="C23" s="109"/>
      <c r="D23" s="109"/>
      <c r="E23" s="68"/>
    </row>
    <row r="24" spans="1:7" x14ac:dyDescent="0.2">
      <c r="B24" t="s">
        <v>92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2015-03-31T13:57:32Z</dcterms:created>
  <dcterms:modified xsi:type="dcterms:W3CDTF">2015-04-20T12:58:27Z</dcterms:modified>
</cp:coreProperties>
</file>