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<sst xmlns="http://schemas.openxmlformats.org/spreadsheetml/2006/main" count="65" uniqueCount="56">
  <si>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</si>
  <si>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</si>
  <si>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</si>
  <si>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3/3  по ул. Пограничная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</si>
  <si>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</si>
  <si>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</si>
  <si>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</si>
  <si>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</si>
  <si>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</si>
  <si>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</si>
  <si>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</si>
  <si>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</si>
  <si>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</si>
  <si>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</si>
  <si>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</si>
  <si>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</si>
  <si>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</si>
  <si>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</si>
  <si>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</si>
  <si>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</si>
  <si>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</si>
  <si>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</si>
  <si>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Н/2011-95 от 01.01.2011г.</t>
  </si>
  <si>
    <t>Текущий ремонт</t>
  </si>
  <si>
    <t>Капитальный ремонт</t>
  </si>
  <si>
    <t>Электричество</t>
  </si>
  <si>
    <t>Вывоз ТБО и  КГО</t>
  </si>
  <si>
    <t>ТСЖ "Жилстрой-4"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</si>
  <si>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</si>
  <si>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</si>
  <si>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</si>
  <si>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</si>
  <si>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</si>
  <si>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</si>
  <si>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</si>
  <si>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2160.00 руб., от ПАО "Вымпелком" 3150.00 руб.</t>
  </si>
  <si>
    <t>ЦИТ "Домашние сети",             ПАО "Вымпелком"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</si>
  <si>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</si>
  <si>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</si>
  <si>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</si>
  <si>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</si>
  <si>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</si>
  <si>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3/3 по ул. Пограничная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</si>
  <si>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</si>
  <si>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</si>
  <si>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</si>
  <si>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</si>
  <si>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</si>
  <si>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</si>
  <si>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</si>
  <si>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</si>
  <si>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</si>
  <si>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</si>
  <si>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0.20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</si>
  <si>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работы по электрике - 0,18 т.р.</t>
  </si>
  <si>
    <t>прочее - 0,02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</si>
</sst>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6" xfId="52" applyBorder="1" applyAlignment="1">
      <alignment horizontal="center" vertical="center" wrapText="1"/>
      <protection/>
    </xf>
    <xf numFmtId="0" fontId="32" fillId="0" borderId="16" xfId="52" applyFont="1" applyBorder="1" applyAlignment="1">
      <alignment horizontal="center" vertical="center" wrapText="1"/>
      <protection/>
    </xf>
    <xf numFmtId="0" fontId="40" fillId="0" borderId="16" xfId="52" applyFont="1" applyBorder="1" applyAlignment="1">
      <alignment horizontal="center" vertical="center"/>
      <protection/>
    </xf>
    <xf numFmtId="2" fontId="40" fillId="0" borderId="16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D38">
      <selection activeCell="I45" sqref="I4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375" style="31" customWidth="1"/>
    <col min="4" max="4" width="13.00390625" style="31" customWidth="1"/>
    <col min="5" max="5" width="11.875" style="31" customWidth="1"/>
    <col min="6" max="6" width="13.25390625" style="31" customWidth="1"/>
    <col min="7" max="7" width="11.875" style="31" customWidth="1"/>
    <col min="8" max="8" width="12.75390625" style="31" customWidth="1"/>
    <col min="9" max="9" width="22.75390625" style="31" customWidth="1"/>
    <col min="10" max="10" width="10.125" style="2" hidden="1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48" t="s">
        <v>1</v>
      </c>
      <c r="D21" s="48"/>
      <c r="E21" s="48"/>
      <c r="F21" s="48"/>
      <c r="G21" s="48"/>
      <c r="H21" s="48"/>
      <c r="I21" s="48"/>
    </row>
    <row r="22" spans="3:9" ht="12.75">
      <c r="C22" s="49" t="s">
        <v>2</v>
      </c>
      <c r="D22" s="49"/>
      <c r="E22" s="49"/>
      <c r="F22" s="49"/>
      <c r="G22" s="49"/>
      <c r="H22" s="49"/>
      <c r="I22" s="49"/>
    </row>
    <row r="23" spans="3:9" ht="12.75">
      <c r="C23" s="49" t="s">
        <v>3</v>
      </c>
      <c r="D23" s="49"/>
      <c r="E23" s="49"/>
      <c r="F23" s="49"/>
      <c r="G23" s="49"/>
      <c r="H23" s="49"/>
      <c r="I23" s="49"/>
    </row>
    <row r="24" spans="3:9" ht="6" customHeight="1" thickBot="1">
      <c r="C24" s="50"/>
      <c r="D24" s="50"/>
      <c r="E24" s="50"/>
      <c r="F24" s="50"/>
      <c r="G24" s="50"/>
      <c r="H24" s="50"/>
      <c r="I24" s="50"/>
    </row>
    <row r="25" spans="3:9" ht="50.2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1" t="s">
        <v>11</v>
      </c>
      <c r="D26" s="41"/>
      <c r="E26" s="41"/>
      <c r="F26" s="41"/>
      <c r="G26" s="41"/>
      <c r="H26" s="41"/>
      <c r="I26" s="52"/>
    </row>
    <row r="27" spans="3:11" ht="13.5" customHeight="1" thickBot="1">
      <c r="C27" s="12" t="s">
        <v>12</v>
      </c>
      <c r="D27" s="13">
        <v>53463.92000000004</v>
      </c>
      <c r="E27" s="14">
        <v>470069.1</v>
      </c>
      <c r="F27" s="14">
        <f>452511.54+4291.75</f>
        <v>456803.29</v>
      </c>
      <c r="G27" s="14">
        <v>467087</v>
      </c>
      <c r="H27" s="14">
        <f>+D27+E27-F27</f>
        <v>66729.73000000004</v>
      </c>
      <c r="I27" s="53" t="s">
        <v>13</v>
      </c>
      <c r="K27" s="2">
        <f>65672.62-44.06+1101.17</f>
        <v>66729.73</v>
      </c>
    </row>
    <row r="28" spans="3:11" ht="13.5" customHeight="1" thickBot="1">
      <c r="C28" s="12" t="s">
        <v>14</v>
      </c>
      <c r="D28" s="13">
        <v>8913.76999999999</v>
      </c>
      <c r="E28" s="15">
        <f>154564.16-15791.1</f>
        <v>138773.06</v>
      </c>
      <c r="F28" s="15">
        <f>124092.93+1683.07</f>
        <v>125776</v>
      </c>
      <c r="G28" s="14">
        <v>90809.85</v>
      </c>
      <c r="H28" s="14">
        <f>+D28+E28-F28</f>
        <v>21910.829999999987</v>
      </c>
      <c r="I28" s="54"/>
      <c r="K28" s="2">
        <f>21528.53-44.11+426.41</f>
        <v>21910.829999999998</v>
      </c>
    </row>
    <row r="29" spans="3:11" ht="13.5" customHeight="1" thickBot="1">
      <c r="C29" s="12" t="s">
        <v>15</v>
      </c>
      <c r="D29" s="13">
        <v>10743.440000000002</v>
      </c>
      <c r="E29" s="15">
        <f>112428.15-4035.75</f>
        <v>108392.4</v>
      </c>
      <c r="F29" s="15">
        <f>474.04+103715.43+3.65</f>
        <v>104193.11999999998</v>
      </c>
      <c r="G29" s="14">
        <v>103245.49</v>
      </c>
      <c r="H29" s="14">
        <f>+D29+E29-F29</f>
        <v>14942.720000000016</v>
      </c>
      <c r="I29" s="54"/>
      <c r="K29" s="2">
        <f>122.18+14819.6+0.94</f>
        <v>14942.720000000001</v>
      </c>
    </row>
    <row r="30" spans="3:11" ht="13.5" customHeight="1" thickBot="1">
      <c r="C30" s="12" t="s">
        <v>16</v>
      </c>
      <c r="D30" s="13">
        <v>5554.059999999998</v>
      </c>
      <c r="E30" s="15">
        <f>39454.1-1146.86+21313.57-781.16</f>
        <v>58839.649999999994</v>
      </c>
      <c r="F30" s="15">
        <f>167.75+36873.65+259.5+18724.67</f>
        <v>56025.57</v>
      </c>
      <c r="G30" s="14">
        <v>48596.56</v>
      </c>
      <c r="H30" s="14">
        <f>+D30+E30-F30</f>
        <v>8368.139999999992</v>
      </c>
      <c r="I30" s="54"/>
      <c r="K30" s="2">
        <f>43.24+5239.39+65.71+3024.68-4.88</f>
        <v>8368.140000000001</v>
      </c>
    </row>
    <row r="31" spans="3:11" ht="13.5" customHeight="1" thickBot="1">
      <c r="C31" s="12" t="s">
        <v>17</v>
      </c>
      <c r="D31" s="13">
        <v>203.75000000000364</v>
      </c>
      <c r="E31" s="15">
        <f>2398.03+1882.92</f>
        <v>4280.950000000001</v>
      </c>
      <c r="F31" s="15">
        <f>42.42+2041.28+1700.54+3.4+1.45</f>
        <v>3789.0899999999997</v>
      </c>
      <c r="G31" s="14">
        <f>2679.14+3691.91</f>
        <v>6371.049999999999</v>
      </c>
      <c r="H31" s="14">
        <f>+D31+E31-F31</f>
        <v>695.6100000000047</v>
      </c>
      <c r="I31" s="55"/>
      <c r="K31" s="2">
        <f>10.94+469.16-0.41+214.83-0.16+0.87+0.38</f>
        <v>695.61</v>
      </c>
    </row>
    <row r="32" spans="3:9" ht="13.5" customHeight="1" thickBot="1">
      <c r="C32" s="12" t="s">
        <v>18</v>
      </c>
      <c r="D32" s="16">
        <f>SUM(D27:D31)</f>
        <v>78878.94000000003</v>
      </c>
      <c r="E32" s="16">
        <f>SUM(E27:E31)</f>
        <v>780355.1599999999</v>
      </c>
      <c r="F32" s="16">
        <f>SUM(F27:F31)</f>
        <v>746587.07</v>
      </c>
      <c r="G32" s="16">
        <f>SUM(G27:G31)</f>
        <v>716109.95</v>
      </c>
      <c r="H32" s="16">
        <f>SUM(H27:H31)</f>
        <v>112647.03000000004</v>
      </c>
      <c r="I32" s="12"/>
    </row>
    <row r="33" spans="3:9" ht="13.5" customHeight="1" thickBot="1">
      <c r="C33" s="41" t="s">
        <v>19</v>
      </c>
      <c r="D33" s="41"/>
      <c r="E33" s="41"/>
      <c r="F33" s="41"/>
      <c r="G33" s="41"/>
      <c r="H33" s="41"/>
      <c r="I33" s="41"/>
    </row>
    <row r="34" spans="3:9" ht="50.25" customHeight="1" thickBot="1">
      <c r="C34" s="17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8" t="s">
        <v>20</v>
      </c>
    </row>
    <row r="35" spans="3:11" ht="24" customHeight="1" thickBot="1">
      <c r="C35" s="9" t="s">
        <v>21</v>
      </c>
      <c r="D35" s="19">
        <v>28675.379999999946</v>
      </c>
      <c r="E35" s="20">
        <v>339565.8</v>
      </c>
      <c r="F35" s="20">
        <v>333527.79</v>
      </c>
      <c r="G35" s="20">
        <f>+E35</f>
        <v>339565.8</v>
      </c>
      <c r="H35" s="20">
        <f>+D35+E35-F35</f>
        <v>34713.389999999956</v>
      </c>
      <c r="I35" s="42" t="s">
        <v>22</v>
      </c>
      <c r="J35" s="21">
        <f>28675.38-D35</f>
        <v>5.4569682106375694E-11</v>
      </c>
      <c r="K35" s="21">
        <f>34732.32-18.93-H35</f>
        <v>0</v>
      </c>
    </row>
    <row r="36" spans="3:10" ht="14.25" customHeight="1" thickBot="1">
      <c r="C36" s="12" t="s">
        <v>23</v>
      </c>
      <c r="D36" s="13">
        <v>4100.999999999993</v>
      </c>
      <c r="E36" s="14">
        <v>48562.8</v>
      </c>
      <c r="F36" s="14">
        <v>47699.28</v>
      </c>
      <c r="G36" s="20">
        <v>195.34</v>
      </c>
      <c r="H36" s="20">
        <f aca="true" t="shared" si="0" ref="H36:H41">+D36+E36-F36</f>
        <v>4964.519999999997</v>
      </c>
      <c r="I36" s="43"/>
      <c r="J36" s="21">
        <f>4967.23-2.71</f>
        <v>4964.5199999999995</v>
      </c>
    </row>
    <row r="37" spans="3:9" ht="13.5" customHeight="1" hidden="1" thickBot="1">
      <c r="C37" s="17" t="s">
        <v>24</v>
      </c>
      <c r="D37" s="13">
        <v>0</v>
      </c>
      <c r="E37" s="14"/>
      <c r="F37" s="14"/>
      <c r="G37" s="20"/>
      <c r="H37" s="20">
        <f t="shared" si="0"/>
        <v>0</v>
      </c>
      <c r="I37" s="22"/>
    </row>
    <row r="38" spans="3:11" ht="12.75" customHeight="1" thickBot="1">
      <c r="C38" s="12" t="s">
        <v>25</v>
      </c>
      <c r="D38" s="13">
        <v>14271.910000000003</v>
      </c>
      <c r="E38" s="14">
        <f>151998.57-23.34+212363.23-181121.76</f>
        <v>183216.7</v>
      </c>
      <c r="F38" s="14">
        <f>147745.46+30996.02</f>
        <v>178741.47999999998</v>
      </c>
      <c r="G38" s="20">
        <f>+E38</f>
        <v>183216.7</v>
      </c>
      <c r="H38" s="20">
        <f t="shared" si="0"/>
        <v>18747.130000000034</v>
      </c>
      <c r="I38" s="22"/>
      <c r="J38" s="2">
        <f>11135.91+3139.79-3.79</f>
        <v>14271.91</v>
      </c>
      <c r="K38" s="2">
        <f>15394.64-28.96+3762.81-381.36</f>
        <v>18747.13</v>
      </c>
    </row>
    <row r="39" spans="3:11" ht="14.25" customHeight="1" thickBot="1">
      <c r="C39" s="12" t="s">
        <v>26</v>
      </c>
      <c r="D39" s="13">
        <v>5331.2699999999895</v>
      </c>
      <c r="E39" s="14">
        <f>15782.85+47348.55</f>
        <v>63131.4</v>
      </c>
      <c r="F39" s="14">
        <f>359.86+20176.24+41472.75</f>
        <v>62008.850000000006</v>
      </c>
      <c r="G39" s="20">
        <f>139646.49/3090*1560.1</f>
        <v>70505.65988640775</v>
      </c>
      <c r="H39" s="20">
        <f t="shared" si="0"/>
        <v>6453.819999999978</v>
      </c>
      <c r="I39" s="22" t="s">
        <v>27</v>
      </c>
      <c r="J39" s="2">
        <f>452.55+4878.72</f>
        <v>5331.27</v>
      </c>
      <c r="K39" s="2">
        <f>92.69+485.33+5879.33-3.53</f>
        <v>6453.820000000001</v>
      </c>
    </row>
    <row r="40" spans="3:9" ht="28.5" customHeight="1" thickBot="1">
      <c r="C40" s="12" t="s">
        <v>28</v>
      </c>
      <c r="D40" s="13">
        <v>299.6800000000003</v>
      </c>
      <c r="E40" s="15">
        <v>3548.88</v>
      </c>
      <c r="F40" s="15">
        <v>3485.75</v>
      </c>
      <c r="G40" s="20">
        <f>+E40</f>
        <v>3548.88</v>
      </c>
      <c r="H40" s="20">
        <f t="shared" si="0"/>
        <v>362.8100000000004</v>
      </c>
      <c r="I40" s="23" t="s">
        <v>29</v>
      </c>
    </row>
    <row r="41" spans="3:9" ht="13.5" customHeight="1" thickBot="1">
      <c r="C41" s="17" t="s">
        <v>30</v>
      </c>
      <c r="D41" s="13">
        <v>4061.7600000000166</v>
      </c>
      <c r="E41" s="15">
        <f>48920.63-5397.56</f>
        <v>43523.07</v>
      </c>
      <c r="F41" s="15">
        <v>42129.07</v>
      </c>
      <c r="G41" s="20">
        <f>+E41</f>
        <v>43523.07</v>
      </c>
      <c r="H41" s="20">
        <f t="shared" si="0"/>
        <v>5455.760000000017</v>
      </c>
      <c r="I41" s="22"/>
    </row>
    <row r="42" spans="3:10" ht="13.5" customHeight="1" thickBot="1">
      <c r="C42" s="12" t="s">
        <v>31</v>
      </c>
      <c r="D42" s="24">
        <v>2807.5699999999997</v>
      </c>
      <c r="E42" s="15">
        <v>33246.6</v>
      </c>
      <c r="F42" s="15">
        <v>32655.43</v>
      </c>
      <c r="G42" s="20">
        <f>+E42</f>
        <v>33246.6</v>
      </c>
      <c r="H42" s="20">
        <f>+D42+E42-F42</f>
        <v>3398.739999999998</v>
      </c>
      <c r="I42" s="23" t="s">
        <v>32</v>
      </c>
      <c r="J42" s="2">
        <f>3400.59-1.85</f>
        <v>3398.7400000000002</v>
      </c>
    </row>
    <row r="43" spans="3:9" s="25" customFormat="1" ht="13.5" customHeight="1" thickBot="1">
      <c r="C43" s="12" t="s">
        <v>18</v>
      </c>
      <c r="D43" s="16">
        <f>SUM(D35:D42)</f>
        <v>59548.56999999995</v>
      </c>
      <c r="E43" s="16">
        <f>SUM(E35:E42)</f>
        <v>714795.25</v>
      </c>
      <c r="F43" s="16">
        <f>SUM(F35:F42)</f>
        <v>700247.6499999999</v>
      </c>
      <c r="G43" s="16">
        <f>SUM(G35:G42)</f>
        <v>673802.0498864077</v>
      </c>
      <c r="H43" s="16">
        <f>SUM(H35:H42)</f>
        <v>74096.16999999998</v>
      </c>
      <c r="I43" s="26"/>
    </row>
    <row r="44" spans="3:9" ht="13.5" customHeight="1" thickBot="1">
      <c r="C44" s="44" t="s">
        <v>33</v>
      </c>
      <c r="D44" s="44"/>
      <c r="E44" s="44"/>
      <c r="F44" s="44"/>
      <c r="G44" s="44"/>
      <c r="H44" s="44"/>
      <c r="I44" s="44"/>
    </row>
    <row r="45" spans="3:9" ht="28.5" customHeight="1" thickBot="1">
      <c r="C45" s="27" t="s">
        <v>34</v>
      </c>
      <c r="D45" s="45" t="s">
        <v>35</v>
      </c>
      <c r="E45" s="46"/>
      <c r="F45" s="46"/>
      <c r="G45" s="46"/>
      <c r="H45" s="47"/>
      <c r="I45" s="28" t="s">
        <v>36</v>
      </c>
    </row>
    <row r="46" spans="3:8" ht="20.25" customHeight="1">
      <c r="C46" s="29" t="s">
        <v>37</v>
      </c>
      <c r="D46" s="29"/>
      <c r="E46" s="29"/>
      <c r="F46" s="29"/>
      <c r="G46" s="29"/>
      <c r="H46" s="30">
        <f>+H32+H43</f>
        <v>186743.2</v>
      </c>
    </row>
    <row r="47" spans="3:8" ht="12" customHeight="1" hidden="1">
      <c r="C47" s="32" t="s">
        <v>38</v>
      </c>
      <c r="D47" s="32"/>
      <c r="F47" s="33"/>
      <c r="G47" s="33"/>
      <c r="H47" s="33"/>
    </row>
    <row r="48" spans="1:3" ht="12.75" customHeight="1">
      <c r="A48" s="34" t="s">
        <v>39</v>
      </c>
      <c r="B48" s="34" t="s">
        <v>39</v>
      </c>
      <c r="C48" s="34" t="s">
        <v>39</v>
      </c>
    </row>
    <row r="49" ht="12.75" customHeight="1"/>
    <row r="50" spans="4:8" ht="12.75">
      <c r="D50" s="35"/>
      <c r="E50" s="35"/>
      <c r="F50" s="35"/>
      <c r="G50" s="35"/>
      <c r="H50" s="35"/>
    </row>
    <row r="52" spans="4:8" ht="12.75">
      <c r="D52" s="35"/>
      <c r="E52" s="35"/>
      <c r="F52" s="35"/>
      <c r="G52" s="35"/>
      <c r="H52" s="35"/>
    </row>
  </sheetData>
  <sheetProtection/>
  <mergeCells count="10">
    <mergeCell ref="C33:I33"/>
    <mergeCell ref="I35:I36"/>
    <mergeCell ref="C44:I44"/>
    <mergeCell ref="D45:H45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1"/>
  <sheetViews>
    <sheetView tabSelected="1" zoomScaleSheetLayoutView="120" zoomScalePageLayoutView="0" workbookViewId="0" topLeftCell="A7">
      <selection activeCell="E21" sqref="E21"/>
    </sheetView>
  </sheetViews>
  <sheetFormatPr defaultColWidth="9.00390625" defaultRowHeight="12.75"/>
  <cols>
    <col min="1" max="1" width="4.625" style="36" customWidth="1"/>
    <col min="2" max="2" width="12.375" style="36" customWidth="1"/>
    <col min="3" max="3" width="13.25390625" style="36" hidden="1" customWidth="1"/>
    <col min="4" max="4" width="12.125" style="36" customWidth="1"/>
    <col min="5" max="5" width="13.625" style="36" customWidth="1"/>
    <col min="6" max="6" width="13.25390625" style="36" customWidth="1"/>
    <col min="7" max="7" width="14.25390625" style="36" customWidth="1"/>
    <col min="8" max="9" width="15.125" style="36" customWidth="1"/>
    <col min="10" max="16384" width="9.125" style="36" customWidth="1"/>
  </cols>
  <sheetData>
    <row r="13" spans="1:9" ht="15">
      <c r="A13" s="56" t="s">
        <v>40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6" t="s">
        <v>41</v>
      </c>
      <c r="B14" s="56"/>
      <c r="C14" s="56"/>
      <c r="D14" s="56"/>
      <c r="E14" s="56"/>
      <c r="F14" s="56"/>
      <c r="G14" s="56"/>
      <c r="H14" s="56"/>
      <c r="I14" s="56"/>
    </row>
    <row r="15" spans="1:9" ht="15">
      <c r="A15" s="56" t="s">
        <v>42</v>
      </c>
      <c r="B15" s="56"/>
      <c r="C15" s="56"/>
      <c r="D15" s="56"/>
      <c r="E15" s="56"/>
      <c r="F15" s="56"/>
      <c r="G15" s="56"/>
      <c r="H15" s="56"/>
      <c r="I15" s="56"/>
    </row>
    <row r="16" spans="1:9" ht="60">
      <c r="A16" s="37" t="s">
        <v>43</v>
      </c>
      <c r="B16" s="37" t="s">
        <v>44</v>
      </c>
      <c r="C16" s="37" t="s">
        <v>45</v>
      </c>
      <c r="D16" s="37" t="s">
        <v>46</v>
      </c>
      <c r="E16" s="37" t="s">
        <v>47</v>
      </c>
      <c r="F16" s="38" t="s">
        <v>48</v>
      </c>
      <c r="G16" s="38" t="s">
        <v>49</v>
      </c>
      <c r="H16" s="37" t="s">
        <v>50</v>
      </c>
      <c r="I16" s="37" t="s">
        <v>51</v>
      </c>
    </row>
    <row r="17" spans="1:9" ht="15">
      <c r="A17" s="39" t="s">
        <v>52</v>
      </c>
      <c r="B17" s="40">
        <v>26.5737</v>
      </c>
      <c r="C17" s="40"/>
      <c r="D17" s="40">
        <v>48.5628</v>
      </c>
      <c r="E17" s="40">
        <v>47.69928</v>
      </c>
      <c r="F17" s="40">
        <v>5.31</v>
      </c>
      <c r="G17" s="40">
        <v>0.19534</v>
      </c>
      <c r="H17" s="40">
        <v>4.96452</v>
      </c>
      <c r="I17" s="40">
        <f>B17+D17+F17-G17</f>
        <v>80.25116</v>
      </c>
    </row>
    <row r="19" ht="15">
      <c r="A19" s="36" t="s">
        <v>53</v>
      </c>
    </row>
    <row r="20" ht="15">
      <c r="A20" s="36" t="s">
        <v>54</v>
      </c>
    </row>
    <row r="21" ht="15">
      <c r="A21" s="36" t="s">
        <v>55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2017-04-23T20:01:14Z</dcterms:created>
  <dcterms:modified xsi:type="dcterms:W3CDTF">2017-04-24T18:56:34Z</dcterms:modified>
  <cp:category/>
  <cp:version/>
  <cp:contentType/>
  <cp:contentStatus/>
</cp:coreProperties>
</file>