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Молодежная1" sheetId="1" r:id="rId1"/>
    <sheet name="Молодежная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5" i="1"/>
  <c r="K25" i="1"/>
  <c r="H26" i="1"/>
  <c r="K26" i="1"/>
  <c r="H27" i="1"/>
  <c r="K27" i="1"/>
  <c r="H28" i="1"/>
  <c r="K28" i="1"/>
  <c r="H29" i="1"/>
  <c r="K29" i="1"/>
  <c r="D30" i="1"/>
  <c r="E30" i="1"/>
  <c r="F30" i="1"/>
  <c r="G30" i="1"/>
  <c r="H30" i="1"/>
  <c r="D33" i="1"/>
  <c r="J33" i="1" s="1"/>
  <c r="G33" i="1"/>
  <c r="H33" i="1"/>
  <c r="K33" i="1"/>
  <c r="H34" i="1"/>
  <c r="H35" i="1"/>
  <c r="H36" i="1"/>
  <c r="H37" i="1"/>
  <c r="J37" i="1"/>
  <c r="K37" i="1"/>
  <c r="G38" i="1"/>
  <c r="H38" i="1"/>
  <c r="G39" i="1"/>
  <c r="H39" i="1"/>
  <c r="G40" i="1"/>
  <c r="H40" i="1"/>
  <c r="G41" i="1"/>
  <c r="H41" i="1"/>
  <c r="G42" i="1"/>
  <c r="H42" i="1"/>
  <c r="J42" i="1"/>
  <c r="K42" i="1"/>
  <c r="H43" i="1"/>
  <c r="D44" i="1"/>
  <c r="E44" i="1"/>
  <c r="F44" i="1"/>
  <c r="G44" i="1"/>
  <c r="H44" i="1"/>
  <c r="H47" i="1" s="1"/>
</calcChain>
</file>

<file path=xl/sharedStrings.xml><?xml version="1.0" encoding="utf-8"?>
<sst xmlns="http://schemas.openxmlformats.org/spreadsheetml/2006/main" count="73" uniqueCount="66">
  <si>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</si>
  <si>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</si>
  <si>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</si>
  <si>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 ООО "Перспектива", ООО "ГМК"</t>
  </si>
  <si>
    <t>Поступило от ЦИТ "Домашние сети" за размещение интернет оборудования 1080,00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</si>
  <si>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</si>
  <si>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</si>
  <si>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</si>
  <si>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>страхование</t>
  </si>
  <si>
    <t>Повышающий коэффициент</t>
  </si>
  <si>
    <t>электр под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</si>
  <si>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</si>
  <si>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</si>
  <si>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</si>
  <si>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</si>
  <si>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</si>
  <si>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</si>
  <si>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</si>
  <si>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</si>
  <si>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</si>
  <si>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</si>
  <si>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</si>
  <si>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Н/2008-16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</si>
  <si>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</si>
  <si>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</si>
  <si>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</si>
  <si>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</si>
  <si>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</si>
  <si>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</si>
  <si>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</si>
  <si>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</si>
  <si>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</si>
  <si>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</si>
  <si>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</si>
  <si>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</si>
  <si>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</si>
  <si>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</si>
  <si>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</si>
  <si>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</si>
  <si>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</si>
  <si>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</si>
  <si>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</si>
  <si>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</si>
  <si>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аварийное обслуживание - 1.04 т.р.</t>
  </si>
  <si>
    <t>прочее - 0.51 т.р.</t>
  </si>
  <si>
    <t>замена КТПР в ТП - 4.36 т.р.</t>
  </si>
  <si>
    <t>ГВС промывка - 3.71 т.р.</t>
  </si>
  <si>
    <t>ремонт канализационных лежаков  -  132.51 т.р.</t>
  </si>
  <si>
    <t>смена прокладок общедомового прибора учета ХВС - 0.03 т.р.</t>
  </si>
  <si>
    <t>ремонт силового предохранительного шкафа - 0.10 т.р.</t>
  </si>
  <si>
    <t>ремонт ЦО - 0.32 т.р.</t>
  </si>
  <si>
    <r>
      <t>Затраты по статье "текущий ремонт" составили 142.58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</si>
  <si>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</si>
  <si>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</si>
  <si>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</si>
  <si>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</si>
  <si>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</si>
  <si>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</si>
  <si>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</si>
  <si>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</si>
  <si>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</si>
  <si>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</si>
  <si>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№1  по ул. Молодежная с 01.01.2017г. по 31.12.2017г.</t>
  </si>
  <si>
    <t>по выполнению плана текущего ремонта жилого дома</t>
  </si>
  <si>
    <t>ОТЧЕТ</t>
  </si>
  <si>
    <t>имущества жилого дома № 1  по ул. Молодежная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</si>
</sst>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3" fillId="0" borderId="0" xfId="0" applyFont="1" applyFill="1"/>
    <xf numFmtId="0" fontId="9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2" xfId="0" applyNumberFormat="1" applyFont="1" applyFill="1" applyBorder="1" applyAlignment="1">
      <alignment horizontal="right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8" fillId="0" borderId="0" xfId="0" applyFont="1" applyFill="1" applyBorder="1"/>
    <xf numFmtId="0" fontId="9" fillId="0" borderId="0" xfId="0" applyFont="1" applyFill="1" applyAlignment="1">
      <alignment horizontal="center"/>
    </xf>
    <xf numFmtId="0" fontId="18" fillId="0" borderId="2" xfId="0" applyFont="1" applyFill="1" applyBorder="1"/>
    <xf numFmtId="0" fontId="18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8" fillId="0" borderId="0" xfId="0" applyFont="1" applyFill="1"/>
    <xf numFmtId="0" fontId="1" fillId="0" borderId="0" xfId="1"/>
    <xf numFmtId="0" fontId="1" fillId="2" borderId="0" xfId="1" applyFill="1"/>
    <xf numFmtId="2" fontId="2" fillId="0" borderId="13" xfId="1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2" borderId="13" xfId="1" applyFill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C17" workbookViewId="0">
      <selection activeCell="C21" sqref="C21:I21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140625" style="2" customWidth="1"/>
    <col min="4" max="4" width="12.71093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" style="2" customWidth="1"/>
    <col min="9" max="9" width="24.14062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42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2.75" customHeight="1" x14ac:dyDescent="0.2">
      <c r="C17" s="32"/>
      <c r="D17" s="32"/>
      <c r="E17" s="31"/>
      <c r="F17" s="31"/>
      <c r="G17" s="31"/>
      <c r="H17" s="31"/>
      <c r="I17" s="31"/>
    </row>
    <row r="18" spans="3:11" ht="12.75" customHeight="1" x14ac:dyDescent="0.2">
      <c r="C18" s="32"/>
      <c r="D18" s="32"/>
      <c r="E18" s="31"/>
      <c r="F18" s="31"/>
      <c r="G18" s="31"/>
      <c r="H18" s="31"/>
      <c r="I18" s="31"/>
    </row>
    <row r="19" spans="3:11" ht="14.25" x14ac:dyDescent="0.2">
      <c r="C19" s="56" t="s">
        <v>41</v>
      </c>
      <c r="D19" s="56"/>
      <c r="E19" s="56"/>
      <c r="F19" s="56"/>
      <c r="G19" s="56"/>
      <c r="H19" s="56"/>
      <c r="I19" s="56"/>
    </row>
    <row r="20" spans="3:11" x14ac:dyDescent="0.2">
      <c r="C20" s="49" t="s">
        <v>40</v>
      </c>
      <c r="D20" s="49"/>
      <c r="E20" s="49"/>
      <c r="F20" s="49"/>
      <c r="G20" s="49"/>
      <c r="H20" s="49"/>
      <c r="I20" s="49"/>
    </row>
    <row r="21" spans="3:11" x14ac:dyDescent="0.2">
      <c r="C21" s="49" t="s">
        <v>65</v>
      </c>
      <c r="D21" s="49"/>
      <c r="E21" s="49"/>
      <c r="F21" s="49"/>
      <c r="G21" s="49"/>
      <c r="H21" s="49"/>
      <c r="I21" s="49"/>
    </row>
    <row r="22" spans="3:11" ht="6" customHeight="1" thickBot="1" x14ac:dyDescent="0.25">
      <c r="C22" s="60"/>
      <c r="D22" s="60"/>
      <c r="E22" s="60"/>
      <c r="F22" s="60"/>
      <c r="G22" s="60"/>
      <c r="H22" s="60"/>
      <c r="I22" s="60"/>
    </row>
    <row r="23" spans="3:11" ht="57.75" customHeight="1" thickBot="1" x14ac:dyDescent="0.25">
      <c r="C23" s="25" t="s">
        <v>30</v>
      </c>
      <c r="D23" s="28" t="s">
        <v>29</v>
      </c>
      <c r="E23" s="27" t="s">
        <v>28</v>
      </c>
      <c r="F23" s="27" t="s">
        <v>27</v>
      </c>
      <c r="G23" s="27" t="s">
        <v>26</v>
      </c>
      <c r="H23" s="27" t="s">
        <v>25</v>
      </c>
      <c r="I23" s="28" t="s">
        <v>39</v>
      </c>
    </row>
    <row r="24" spans="3:11" ht="13.5" customHeight="1" thickBot="1" x14ac:dyDescent="0.25">
      <c r="C24" s="58" t="s">
        <v>38</v>
      </c>
      <c r="D24" s="57"/>
      <c r="E24" s="57"/>
      <c r="F24" s="57"/>
      <c r="G24" s="57"/>
      <c r="H24" s="57"/>
      <c r="I24" s="59"/>
    </row>
    <row r="25" spans="3:11" ht="13.5" customHeight="1" thickBot="1" x14ac:dyDescent="0.25">
      <c r="C25" s="13" t="s">
        <v>37</v>
      </c>
      <c r="D25" s="17">
        <v>360496.95999999996</v>
      </c>
      <c r="E25" s="21">
        <v>1545766.16</v>
      </c>
      <c r="F25" s="21">
        <v>1491546.31</v>
      </c>
      <c r="G25" s="21">
        <v>1400287.49</v>
      </c>
      <c r="H25" s="21">
        <f>+D25+E25-F25</f>
        <v>414716.80999999982</v>
      </c>
      <c r="I25" s="53" t="s">
        <v>36</v>
      </c>
      <c r="K25" s="30">
        <f>57504.82+38187.21+5392.37+259412.56</f>
        <v>360496.95999999996</v>
      </c>
    </row>
    <row r="26" spans="3:11" ht="13.5" customHeight="1" thickBot="1" x14ac:dyDescent="0.25">
      <c r="C26" s="13" t="s">
        <v>35</v>
      </c>
      <c r="D26" s="17">
        <v>118957.75000000006</v>
      </c>
      <c r="E26" s="16">
        <v>431761.18</v>
      </c>
      <c r="F26" s="16">
        <v>364604.7</v>
      </c>
      <c r="G26" s="21">
        <v>367810.54</v>
      </c>
      <c r="H26" s="21">
        <f>+D26+E26-F26</f>
        <v>186114.23000000004</v>
      </c>
      <c r="I26" s="54"/>
      <c r="K26" s="30">
        <f>13905.95+99062.9-4923.19+8317.41+2594.68</f>
        <v>118957.74999999999</v>
      </c>
    </row>
    <row r="27" spans="3:11" ht="13.5" customHeight="1" thickBot="1" x14ac:dyDescent="0.25">
      <c r="C27" s="13" t="s">
        <v>34</v>
      </c>
      <c r="D27" s="17">
        <v>69716.010000000068</v>
      </c>
      <c r="E27" s="16">
        <v>247770.69</v>
      </c>
      <c r="F27" s="16">
        <v>219379.58</v>
      </c>
      <c r="G27" s="21">
        <v>242325.61</v>
      </c>
      <c r="H27" s="21">
        <f>+D27+E27-F27</f>
        <v>98107.120000000083</v>
      </c>
      <c r="I27" s="54"/>
      <c r="K27" s="1">
        <f>1252.33+54260.8-1649.24+15852.12</f>
        <v>69716.010000000009</v>
      </c>
    </row>
    <row r="28" spans="3:11" ht="13.5" customHeight="1" thickBot="1" x14ac:dyDescent="0.25">
      <c r="C28" s="13" t="s">
        <v>33</v>
      </c>
      <c r="D28" s="17">
        <v>41841.170000000013</v>
      </c>
      <c r="E28" s="16">
        <v>164692.99</v>
      </c>
      <c r="F28" s="16">
        <v>140898.85</v>
      </c>
      <c r="G28" s="21">
        <v>158195.03</v>
      </c>
      <c r="H28" s="21">
        <f>+D28+E28-F28</f>
        <v>65635.31</v>
      </c>
      <c r="I28" s="54"/>
      <c r="K28" s="1">
        <f>321.26+15207.53-591.17+1994.76+19861.22-488.96+5536.53</f>
        <v>41841.170000000006</v>
      </c>
    </row>
    <row r="29" spans="3:11" ht="13.5" customHeight="1" thickBot="1" x14ac:dyDescent="0.25">
      <c r="C29" s="13" t="s">
        <v>32</v>
      </c>
      <c r="D29" s="17">
        <v>3916.9500000000007</v>
      </c>
      <c r="E29" s="16">
        <v>34158.730000000003</v>
      </c>
      <c r="F29" s="16">
        <v>32771.83</v>
      </c>
      <c r="G29" s="21"/>
      <c r="H29" s="21">
        <f>+D29+E29-F29</f>
        <v>5303.8500000000058</v>
      </c>
      <c r="I29" s="55"/>
      <c r="K29" s="1">
        <f>849.89+1961.98+968.48+88.51+42.62+5.47</f>
        <v>3916.95</v>
      </c>
    </row>
    <row r="30" spans="3:11" ht="13.5" customHeight="1" thickBot="1" x14ac:dyDescent="0.25">
      <c r="C30" s="13" t="s">
        <v>7</v>
      </c>
      <c r="D30" s="12">
        <f>SUM(D25:D29)</f>
        <v>594928.84000000008</v>
      </c>
      <c r="E30" s="12">
        <f>SUM(E25:E29)</f>
        <v>2424149.7499999995</v>
      </c>
      <c r="F30" s="12">
        <f>SUM(F25:F29)</f>
        <v>2249201.27</v>
      </c>
      <c r="G30" s="12">
        <f>SUM(G25:G29)</f>
        <v>2168618.67</v>
      </c>
      <c r="H30" s="12">
        <f>SUM(H25:H29)</f>
        <v>769877.32</v>
      </c>
      <c r="I30" s="29"/>
    </row>
    <row r="31" spans="3:11" ht="13.5" customHeight="1" thickBot="1" x14ac:dyDescent="0.25">
      <c r="C31" s="57" t="s">
        <v>31</v>
      </c>
      <c r="D31" s="57"/>
      <c r="E31" s="57"/>
      <c r="F31" s="57"/>
      <c r="G31" s="57"/>
      <c r="H31" s="57"/>
      <c r="I31" s="57"/>
    </row>
    <row r="32" spans="3:11" ht="53.25" customHeight="1" thickBot="1" x14ac:dyDescent="0.25">
      <c r="C32" s="19" t="s">
        <v>30</v>
      </c>
      <c r="D32" s="28" t="s">
        <v>29</v>
      </c>
      <c r="E32" s="27" t="s">
        <v>28</v>
      </c>
      <c r="F32" s="27" t="s">
        <v>27</v>
      </c>
      <c r="G32" s="27" t="s">
        <v>26</v>
      </c>
      <c r="H32" s="27" t="s">
        <v>25</v>
      </c>
      <c r="I32" s="26" t="s">
        <v>24</v>
      </c>
    </row>
    <row r="33" spans="3:11" ht="24.75" customHeight="1" thickBot="1" x14ac:dyDescent="0.25">
      <c r="C33" s="25" t="s">
        <v>23</v>
      </c>
      <c r="D33" s="24">
        <f>155688.06-2346.96</f>
        <v>153341.1</v>
      </c>
      <c r="E33" s="15">
        <v>726949.02</v>
      </c>
      <c r="F33" s="15">
        <v>713696.89</v>
      </c>
      <c r="G33" s="15">
        <f>+E33</f>
        <v>726949.02</v>
      </c>
      <c r="H33" s="15">
        <f t="shared" ref="H33:H43" si="0">+D33+E33-F33</f>
        <v>166593.22999999998</v>
      </c>
      <c r="I33" s="51" t="s">
        <v>22</v>
      </c>
      <c r="J33" s="23">
        <f>3.04+59.93+122781.79-838.24-D33</f>
        <v>-31334.580000000016</v>
      </c>
      <c r="K33" s="23">
        <f>153341.1+1821.68+525.28-H33</f>
        <v>-10905.169999999984</v>
      </c>
    </row>
    <row r="34" spans="3:11" ht="14.25" customHeight="1" thickBot="1" x14ac:dyDescent="0.25">
      <c r="C34" s="13" t="s">
        <v>21</v>
      </c>
      <c r="D34" s="17">
        <v>31842.390000000014</v>
      </c>
      <c r="E34" s="21">
        <v>153777.42000000001</v>
      </c>
      <c r="F34" s="21">
        <v>151015.51</v>
      </c>
      <c r="G34" s="15">
        <v>142583.22</v>
      </c>
      <c r="H34" s="15">
        <f t="shared" si="0"/>
        <v>34604.300000000017</v>
      </c>
      <c r="I34" s="52"/>
    </row>
    <row r="35" spans="3:11" ht="13.5" customHeight="1" thickBot="1" x14ac:dyDescent="0.25">
      <c r="C35" s="19" t="s">
        <v>20</v>
      </c>
      <c r="D35" s="22">
        <v>6988.4400000000105</v>
      </c>
      <c r="E35" s="21"/>
      <c r="F35" s="21">
        <v>1470.77</v>
      </c>
      <c r="G35" s="15"/>
      <c r="H35" s="15">
        <f t="shared" si="0"/>
        <v>5517.670000000011</v>
      </c>
      <c r="I35" s="20"/>
    </row>
    <row r="36" spans="3:11" ht="12.75" hidden="1" customHeight="1" thickBot="1" x14ac:dyDescent="0.25">
      <c r="C36" s="13" t="s">
        <v>19</v>
      </c>
      <c r="D36" s="17">
        <v>0</v>
      </c>
      <c r="E36" s="21"/>
      <c r="F36" s="21"/>
      <c r="G36" s="15"/>
      <c r="H36" s="15">
        <f t="shared" si="0"/>
        <v>0</v>
      </c>
      <c r="I36" s="20" t="s">
        <v>18</v>
      </c>
    </row>
    <row r="37" spans="3:11" ht="27.75" customHeight="1" thickBot="1" x14ac:dyDescent="0.25">
      <c r="C37" s="13" t="s">
        <v>17</v>
      </c>
      <c r="D37" s="17">
        <v>34820.880000000005</v>
      </c>
      <c r="E37" s="21">
        <v>167336.64000000001</v>
      </c>
      <c r="F37" s="21">
        <v>164359.51999999999</v>
      </c>
      <c r="G37" s="15">
        <v>98293.19</v>
      </c>
      <c r="H37" s="15">
        <f t="shared" si="0"/>
        <v>37798.000000000029</v>
      </c>
      <c r="I37" s="14" t="s">
        <v>16</v>
      </c>
      <c r="J37" s="1">
        <f>14828.97-1124.64+13262.08</f>
        <v>26966.41</v>
      </c>
      <c r="K37" s="1">
        <f>16477.36+6854.35+11489.17</f>
        <v>34820.879999999997</v>
      </c>
    </row>
    <row r="38" spans="3:11" ht="25.5" customHeight="1" thickBot="1" x14ac:dyDescent="0.25">
      <c r="C38" s="13" t="s">
        <v>15</v>
      </c>
      <c r="D38" s="17">
        <v>1943.5000000000018</v>
      </c>
      <c r="E38" s="16">
        <v>9320.16</v>
      </c>
      <c r="F38" s="16">
        <v>9234.33</v>
      </c>
      <c r="G38" s="15">
        <f>+E38</f>
        <v>9320.16</v>
      </c>
      <c r="H38" s="15">
        <f t="shared" si="0"/>
        <v>2029.3300000000017</v>
      </c>
      <c r="I38" s="14" t="s">
        <v>14</v>
      </c>
    </row>
    <row r="39" spans="3:11" ht="13.5" customHeight="1" thickBot="1" x14ac:dyDescent="0.25">
      <c r="C39" s="19" t="s">
        <v>13</v>
      </c>
      <c r="D39" s="17">
        <v>28596.860000000015</v>
      </c>
      <c r="E39" s="16">
        <v>108270.39999999999</v>
      </c>
      <c r="F39" s="16">
        <v>103555.51</v>
      </c>
      <c r="G39" s="15">
        <f>+E39</f>
        <v>108270.39999999999</v>
      </c>
      <c r="H39" s="15">
        <f t="shared" si="0"/>
        <v>33311.750000000015</v>
      </c>
      <c r="I39" s="20"/>
    </row>
    <row r="40" spans="3:11" ht="13.5" customHeight="1" thickBot="1" x14ac:dyDescent="0.25">
      <c r="C40" s="13" t="s">
        <v>12</v>
      </c>
      <c r="D40" s="18">
        <v>13299.169999999998</v>
      </c>
      <c r="E40" s="16">
        <v>63967.92</v>
      </c>
      <c r="F40" s="16">
        <v>62940.89</v>
      </c>
      <c r="G40" s="15">
        <f>+E40</f>
        <v>63967.92</v>
      </c>
      <c r="H40" s="15">
        <f t="shared" si="0"/>
        <v>14326.199999999997</v>
      </c>
      <c r="I40" s="14" t="s">
        <v>11</v>
      </c>
    </row>
    <row r="41" spans="3:11" ht="13.5" customHeight="1" thickBot="1" x14ac:dyDescent="0.25">
      <c r="C41" s="13" t="s">
        <v>10</v>
      </c>
      <c r="D41" s="18">
        <v>2346.96</v>
      </c>
      <c r="E41" s="16">
        <v>25998.27</v>
      </c>
      <c r="F41" s="16">
        <v>24728.880000000001</v>
      </c>
      <c r="G41" s="15">
        <f>+E41</f>
        <v>25998.27</v>
      </c>
      <c r="H41" s="15">
        <f t="shared" si="0"/>
        <v>3616.3499999999985</v>
      </c>
      <c r="I41" s="14"/>
    </row>
    <row r="42" spans="3:11" ht="13.5" customHeight="1" thickBot="1" x14ac:dyDescent="0.25">
      <c r="C42" s="19" t="s">
        <v>9</v>
      </c>
      <c r="D42" s="18">
        <v>7670.7599999999802</v>
      </c>
      <c r="E42" s="16">
        <v>53937.42</v>
      </c>
      <c r="F42" s="16">
        <v>49470.33</v>
      </c>
      <c r="G42" s="15">
        <f>+E42</f>
        <v>53937.42</v>
      </c>
      <c r="H42" s="15">
        <f t="shared" si="0"/>
        <v>12137.849999999977</v>
      </c>
      <c r="I42" s="14"/>
      <c r="J42" s="1">
        <f>2221.64+1100.12</f>
        <v>3321.7599999999998</v>
      </c>
      <c r="K42" s="1">
        <f>6129.17+1541.59</f>
        <v>7670.76</v>
      </c>
    </row>
    <row r="43" spans="3:11" ht="13.5" hidden="1" customHeight="1" thickBot="1" x14ac:dyDescent="0.25">
      <c r="C43" s="13" t="s">
        <v>8</v>
      </c>
      <c r="D43" s="17">
        <v>0</v>
      </c>
      <c r="E43" s="16"/>
      <c r="F43" s="16"/>
      <c r="G43" s="15"/>
      <c r="H43" s="15">
        <f t="shared" si="0"/>
        <v>0</v>
      </c>
      <c r="I43" s="14"/>
    </row>
    <row r="44" spans="3:11" s="10" customFormat="1" ht="13.5" customHeight="1" thickBot="1" x14ac:dyDescent="0.25">
      <c r="C44" s="13" t="s">
        <v>7</v>
      </c>
      <c r="D44" s="12">
        <f>SUM(D33:D43)</f>
        <v>280850.06000000006</v>
      </c>
      <c r="E44" s="12">
        <f>SUM(E33:E43)</f>
        <v>1309557.2499999998</v>
      </c>
      <c r="F44" s="12">
        <f>SUM(F33:F43)</f>
        <v>1280472.6299999999</v>
      </c>
      <c r="G44" s="12">
        <f>SUM(G33:G43)</f>
        <v>1229319.5999999999</v>
      </c>
      <c r="H44" s="12">
        <f>SUM(H33:H43)</f>
        <v>309934.68</v>
      </c>
      <c r="I44" s="11"/>
    </row>
    <row r="45" spans="3:11" ht="13.5" customHeight="1" thickBot="1" x14ac:dyDescent="0.25">
      <c r="C45" s="50" t="s">
        <v>6</v>
      </c>
      <c r="D45" s="50"/>
      <c r="E45" s="50"/>
      <c r="F45" s="50"/>
      <c r="G45" s="50"/>
      <c r="H45" s="50"/>
      <c r="I45" s="50"/>
    </row>
    <row r="46" spans="3:11" ht="26.25" customHeight="1" thickBot="1" x14ac:dyDescent="0.25">
      <c r="C46" s="9" t="s">
        <v>5</v>
      </c>
      <c r="D46" s="46" t="s">
        <v>4</v>
      </c>
      <c r="E46" s="47"/>
      <c r="F46" s="47"/>
      <c r="G46" s="47"/>
      <c r="H46" s="48"/>
      <c r="I46" s="8" t="s">
        <v>3</v>
      </c>
    </row>
    <row r="47" spans="3:11" ht="21.75" customHeight="1" x14ac:dyDescent="0.3">
      <c r="C47" s="7" t="s">
        <v>2</v>
      </c>
      <c r="D47" s="7"/>
      <c r="E47" s="7"/>
      <c r="F47" s="7"/>
      <c r="G47" s="7"/>
      <c r="H47" s="6">
        <f>+H30+H44</f>
        <v>1079812</v>
      </c>
    </row>
    <row r="48" spans="3:11" ht="15" x14ac:dyDescent="0.25">
      <c r="C48" s="5" t="s">
        <v>1</v>
      </c>
      <c r="D48" s="5"/>
    </row>
    <row r="49" spans="3:8" ht="12.75" customHeight="1" x14ac:dyDescent="0.2">
      <c r="C49" s="4" t="s">
        <v>0</v>
      </c>
    </row>
    <row r="50" spans="3:8" ht="12.75" customHeight="1" x14ac:dyDescent="0.2"/>
    <row r="51" spans="3:8" x14ac:dyDescent="0.2">
      <c r="D51" s="3"/>
      <c r="E51" s="3"/>
      <c r="F51" s="3"/>
    </row>
    <row r="52" spans="3:8" x14ac:dyDescent="0.2">
      <c r="D52" s="3"/>
    </row>
    <row r="53" spans="3:8" x14ac:dyDescent="0.2">
      <c r="D53" s="3"/>
      <c r="H53" s="3"/>
    </row>
  </sheetData>
  <mergeCells count="10">
    <mergeCell ref="C19:I19"/>
    <mergeCell ref="C20:I20"/>
    <mergeCell ref="C31:I31"/>
    <mergeCell ref="C24:I24"/>
    <mergeCell ref="C22:I22"/>
    <mergeCell ref="D46:H46"/>
    <mergeCell ref="C21:I21"/>
    <mergeCell ref="C45:I45"/>
    <mergeCell ref="I33:I34"/>
    <mergeCell ref="I25:I29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zoomScaleNormal="100" zoomScaleSheetLayoutView="120" workbookViewId="0">
      <selection activeCell="H23" sqref="H23"/>
    </sheetView>
  </sheetViews>
  <sheetFormatPr defaultRowHeight="15" x14ac:dyDescent="0.25"/>
  <cols>
    <col min="1" max="1" width="4.5703125" style="38" customWidth="1"/>
    <col min="2" max="2" width="12.42578125" style="38" customWidth="1"/>
    <col min="3" max="3" width="13.28515625" style="38" hidden="1" customWidth="1"/>
    <col min="4" max="4" width="12.140625" style="38" customWidth="1"/>
    <col min="5" max="5" width="13.5703125" style="38" customWidth="1"/>
    <col min="6" max="6" width="13.28515625" style="38" customWidth="1"/>
    <col min="7" max="7" width="14.28515625" style="38" customWidth="1"/>
    <col min="8" max="8" width="15.140625" style="38" customWidth="1"/>
    <col min="9" max="9" width="14.28515625" style="38" customWidth="1"/>
    <col min="10" max="16384" width="9.140625" style="38"/>
  </cols>
  <sheetData>
    <row r="13" spans="1:9" x14ac:dyDescent="0.25">
      <c r="A13" s="61" t="s">
        <v>64</v>
      </c>
      <c r="B13" s="61"/>
      <c r="C13" s="61"/>
      <c r="D13" s="61"/>
      <c r="E13" s="61"/>
      <c r="F13" s="61"/>
      <c r="G13" s="61"/>
      <c r="H13" s="61"/>
      <c r="I13" s="61"/>
    </row>
    <row r="14" spans="1:9" x14ac:dyDescent="0.25">
      <c r="A14" s="61" t="s">
        <v>63</v>
      </c>
      <c r="B14" s="61"/>
      <c r="C14" s="61"/>
      <c r="D14" s="61"/>
      <c r="E14" s="61"/>
      <c r="F14" s="61"/>
      <c r="G14" s="61"/>
      <c r="H14" s="61"/>
      <c r="I14" s="61"/>
    </row>
    <row r="15" spans="1:9" x14ac:dyDescent="0.25">
      <c r="A15" s="61" t="s">
        <v>62</v>
      </c>
      <c r="B15" s="61"/>
      <c r="C15" s="61"/>
      <c r="D15" s="61"/>
      <c r="E15" s="61"/>
      <c r="F15" s="61"/>
      <c r="G15" s="61"/>
      <c r="H15" s="61"/>
      <c r="I15" s="61"/>
    </row>
    <row r="16" spans="1:9" ht="60" x14ac:dyDescent="0.25">
      <c r="A16" s="43" t="s">
        <v>61</v>
      </c>
      <c r="B16" s="43" t="s">
        <v>60</v>
      </c>
      <c r="C16" s="43" t="s">
        <v>59</v>
      </c>
      <c r="D16" s="43" t="s">
        <v>58</v>
      </c>
      <c r="E16" s="43" t="s">
        <v>57</v>
      </c>
      <c r="F16" s="45" t="s">
        <v>56</v>
      </c>
      <c r="G16" s="45" t="s">
        <v>55</v>
      </c>
      <c r="H16" s="44" t="s">
        <v>54</v>
      </c>
      <c r="I16" s="43" t="s">
        <v>53</v>
      </c>
    </row>
    <row r="17" spans="1:9" x14ac:dyDescent="0.25">
      <c r="A17" s="42" t="s">
        <v>52</v>
      </c>
      <c r="B17" s="41">
        <v>105.54704000000001</v>
      </c>
      <c r="C17" s="41"/>
      <c r="D17" s="41">
        <v>153.77742000000001</v>
      </c>
      <c r="E17" s="41">
        <v>151.01551000000001</v>
      </c>
      <c r="F17" s="41">
        <v>5.8650000000000002</v>
      </c>
      <c r="G17" s="41">
        <v>142.58322000000001</v>
      </c>
      <c r="H17" s="41">
        <v>34.604300000000002</v>
      </c>
      <c r="I17" s="40">
        <f>B17+D17+F17-G17</f>
        <v>122.60624000000004</v>
      </c>
    </row>
    <row r="19" spans="1:9" x14ac:dyDescent="0.25">
      <c r="A19" s="38" t="s">
        <v>51</v>
      </c>
    </row>
    <row r="20" spans="1:9" x14ac:dyDescent="0.25">
      <c r="A20" s="39" t="s">
        <v>50</v>
      </c>
    </row>
    <row r="21" spans="1:9" x14ac:dyDescent="0.25">
      <c r="A21" s="39" t="s">
        <v>49</v>
      </c>
    </row>
    <row r="22" spans="1:9" x14ac:dyDescent="0.25">
      <c r="A22" s="39" t="s">
        <v>48</v>
      </c>
    </row>
    <row r="23" spans="1:9" x14ac:dyDescent="0.25">
      <c r="A23" s="39" t="s">
        <v>47</v>
      </c>
    </row>
    <row r="24" spans="1:9" x14ac:dyDescent="0.25">
      <c r="A24" s="38" t="s">
        <v>46</v>
      </c>
    </row>
    <row r="25" spans="1:9" x14ac:dyDescent="0.25">
      <c r="A25" s="38" t="s">
        <v>45</v>
      </c>
    </row>
    <row r="26" spans="1:9" x14ac:dyDescent="0.25">
      <c r="A26" s="39" t="s">
        <v>44</v>
      </c>
    </row>
    <row r="27" spans="1:9" x14ac:dyDescent="0.25">
      <c r="A27" s="39" t="s">
        <v>43</v>
      </c>
    </row>
  </sheetData>
  <mergeCells count="3">
    <mergeCell ref="A15:I15"/>
    <mergeCell ref="A13:I13"/>
    <mergeCell ref="A14:I1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Молодежная1</vt:lpstr>
      <vt:lpstr>Молодежная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2018-04-02T09:57:43Z</dcterms:created>
  <dcterms:modified xsi:type="dcterms:W3CDTF">2018-04-03T12:04:52Z</dcterms:modified>
</cp:coreProperties>
</file>