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Молодежная7" sheetId="2" r:id="rId1"/>
    <sheet name="Молодежная 7" sheetId="1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K25" i="2"/>
  <c r="H26" i="2"/>
  <c r="K26" i="2"/>
  <c r="H27" i="2"/>
  <c r="K27" i="2"/>
  <c r="H28" i="2"/>
  <c r="K28" i="2"/>
  <c r="H29" i="2"/>
  <c r="K29" i="2"/>
  <c r="D30" i="2"/>
  <c r="E30" i="2"/>
  <c r="F30" i="2"/>
  <c r="G30" i="2"/>
  <c r="H30" i="2"/>
  <c r="D33" i="2"/>
  <c r="L33" i="2" s="1"/>
  <c r="G33" i="2"/>
  <c r="H33" i="2"/>
  <c r="H44" i="2" s="1"/>
  <c r="H47" i="2" s="1"/>
  <c r="J33" i="2"/>
  <c r="K33" i="2"/>
  <c r="H34" i="2"/>
  <c r="J34" i="2"/>
  <c r="H35" i="2"/>
  <c r="J35" i="2"/>
  <c r="G36" i="2"/>
  <c r="H36" i="2"/>
  <c r="J36" i="2"/>
  <c r="F37" i="2"/>
  <c r="G37" i="2"/>
  <c r="H37" i="2"/>
  <c r="H38" i="2"/>
  <c r="J38" i="2"/>
  <c r="K38" i="2"/>
  <c r="G39" i="2"/>
  <c r="H39" i="2"/>
  <c r="J39" i="2"/>
  <c r="G40" i="2"/>
  <c r="H40" i="2"/>
  <c r="J40" i="2"/>
  <c r="G41" i="2"/>
  <c r="H41" i="2"/>
  <c r="J41" i="2"/>
  <c r="K41" i="2"/>
  <c r="D42" i="2"/>
  <c r="G42" i="2"/>
  <c r="H42" i="2"/>
  <c r="G43" i="2"/>
  <c r="H43" i="2"/>
  <c r="J43" i="2"/>
  <c r="E44" i="2"/>
  <c r="F44" i="2"/>
  <c r="G44" i="2"/>
  <c r="I17" i="1"/>
  <c r="D44" i="2" l="1"/>
</calcChain>
</file>

<file path=xl/sharedStrings.xml><?xml version="1.0" encoding="utf-8"?>
<sst xmlns="http://schemas.openxmlformats.org/spreadsheetml/2006/main" count="80" uniqueCount="73">
  <si>
    <t>замена КТПР в ТП - 8.72 т.р.</t>
  </si>
  <si>
    <t>смена обделок - 3.16 т.р.</t>
  </si>
  <si>
    <t>установка заглушек на трубопроводе  канализац. - 0.01 т.р.</t>
  </si>
  <si>
    <t xml:space="preserve">установка бетонных лотков, отлива под водосточные трубы - 3.67 т.р. </t>
  </si>
  <si>
    <t>смена парапетов, утепление и закрытие подвальных и чердачных окон - 1.22 т.р.</t>
  </si>
  <si>
    <t>смена сгонов у трубопровод. стока ХВС - 0.11т.р.</t>
  </si>
  <si>
    <t>прочее - 3.31 т.р.</t>
  </si>
  <si>
    <t>изготовление и установка решетки на тех .этаже, установка подвальных решеток - 8.15 т.р.</t>
  </si>
  <si>
    <t>смена водомеров - 23.19 т.р.</t>
  </si>
  <si>
    <t>ремонт кровли - 8.27 т.р.</t>
  </si>
  <si>
    <t>работы по электрике - 3.35 т.р.</t>
  </si>
  <si>
    <t>ремонт дверей - 0.14 т.р.</t>
  </si>
  <si>
    <t>аварийное обслуживание - 0.90 т.р.</t>
  </si>
  <si>
    <t>ремонт канализационных лежаков - 191.34 т.р.</t>
  </si>
  <si>
    <t>герметизация стыков стеновых панелей - 532.50 т.р.</t>
  </si>
  <si>
    <r>
      <t>Затраты по статье "текущий ремонт" составили 788.04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</si>
  <si>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</si>
  <si>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</si>
  <si>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</si>
  <si>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</si>
  <si>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</si>
  <si>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</si>
  <si>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</si>
  <si>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</si>
  <si>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</si>
  <si>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</si>
  <si>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№7  по ул. Молодежная с 01.01.2017г. по 31.12.2017г.</t>
  </si>
  <si>
    <t>по выполнению плана текущего ремонта жилого дома</t>
  </si>
  <si>
    <t>ОТЧЕТ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</si>
  <si>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</si>
  <si>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</si>
  <si>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</si>
  <si>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</si>
  <si>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3240,00 руб., от ОАО "Вымпелком" 5250,00 руб., от ООО "Перспектива" 8800,00 руб., от ООО "ГМК" 19803,00 руб.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</si>
  <si>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</si>
  <si>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</si>
  <si>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</si>
  <si>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</si>
  <si>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</si>
  <si>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</si>
  <si>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</si>
  <si>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</si>
  <si>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</si>
  <si>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</si>
  <si>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</si>
  <si>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</si>
  <si>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Доп услуга лифт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</si>
  <si>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</si>
  <si>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</si>
  <si>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</si>
  <si>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</si>
  <si>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Н/2011-111 от 01.12.2011г.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</si>
  <si>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</si>
  <si>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</si>
  <si>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</si>
  <si>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</si>
  <si>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</si>
  <si>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</si>
  <si>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</si>
  <si>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</si>
  <si>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</si>
  <si>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</si>
  <si>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</si>
  <si>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</si>
  <si>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</si>
  <si>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</si>
  <si>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</si>
  <si>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</si>
  <si>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</si>
  <si>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</si>
  <si>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</si>
  <si>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</si>
  <si>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имущества жилого дома № 7  по ул. Молодежная с 01.01.2017г. по 31.12.2017г.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</si>
</sst>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0" xfId="0" applyFill="1"/>
    <xf numFmtId="0" fontId="0" fillId="0" borderId="0" xfId="0" applyBorder="1"/>
    <xf numFmtId="2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1" applyFill="1"/>
    <xf numFmtId="0" fontId="4" fillId="0" borderId="0" xfId="1" applyFont="1" applyFill="1"/>
    <xf numFmtId="4" fontId="4" fillId="0" borderId="0" xfId="1" applyNumberFormat="1" applyFont="1" applyFill="1"/>
    <xf numFmtId="4" fontId="5" fillId="0" borderId="0" xfId="1" applyNumberFormat="1" applyFont="1" applyFill="1"/>
    <xf numFmtId="0" fontId="5" fillId="0" borderId="0" xfId="1" applyFont="1" applyFill="1"/>
    <xf numFmtId="0" fontId="6" fillId="0" borderId="0" xfId="1" applyFont="1" applyFill="1"/>
    <xf numFmtId="0" fontId="4" fillId="0" borderId="0" xfId="1" applyFont="1" applyFill="1" applyBorder="1"/>
    <xf numFmtId="4" fontId="7" fillId="0" borderId="0" xfId="1" applyNumberFormat="1" applyFont="1" applyFill="1"/>
    <xf numFmtId="0" fontId="8" fillId="0" borderId="0" xfId="1" applyFont="1" applyFill="1"/>
    <xf numFmtId="0" fontId="6" fillId="0" borderId="2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wrapText="1"/>
    </xf>
    <xf numFmtId="0" fontId="3" fillId="0" borderId="0" xfId="1" applyFont="1" applyFill="1"/>
    <xf numFmtId="0" fontId="9" fillId="0" borderId="7" xfId="1" applyFont="1" applyFill="1" applyBorder="1" applyAlignment="1">
      <alignment horizontal="center" vertical="top" wrapText="1"/>
    </xf>
    <xf numFmtId="4" fontId="9" fillId="0" borderId="7" xfId="1" applyNumberFormat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top" wrapText="1"/>
    </xf>
    <xf numFmtId="0" fontId="4" fillId="0" borderId="7" xfId="1" applyFont="1" applyFill="1" applyBorder="1" applyAlignment="1">
      <alignment horizontal="center" vertical="top" wrapText="1"/>
    </xf>
    <xf numFmtId="4" fontId="10" fillId="0" borderId="3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horizontal="right" vertical="top" wrapText="1"/>
    </xf>
    <xf numFmtId="0" fontId="11" fillId="0" borderId="7" xfId="1" applyFont="1" applyFill="1" applyBorder="1" applyAlignment="1">
      <alignment horizontal="center" vertical="top" wrapText="1"/>
    </xf>
    <xf numFmtId="0" fontId="12" fillId="0" borderId="8" xfId="1" applyFont="1" applyFill="1" applyBorder="1" applyAlignment="1">
      <alignment horizontal="center" vertical="top" wrapText="1"/>
    </xf>
    <xf numFmtId="2" fontId="3" fillId="0" borderId="0" xfId="1" applyNumberFormat="1" applyFill="1"/>
    <xf numFmtId="4" fontId="10" fillId="0" borderId="7" xfId="1" applyNumberFormat="1" applyFont="1" applyFill="1" applyBorder="1" applyAlignment="1">
      <alignment vertical="top" wrapText="1"/>
    </xf>
    <xf numFmtId="4" fontId="6" fillId="0" borderId="7" xfId="1" applyNumberFormat="1" applyFont="1" applyFill="1" applyBorder="1" applyAlignment="1">
      <alignment horizontal="right" vertical="top" wrapText="1"/>
    </xf>
    <xf numFmtId="4" fontId="3" fillId="0" borderId="0" xfId="1" applyNumberFormat="1" applyFill="1"/>
    <xf numFmtId="4" fontId="4" fillId="0" borderId="3" xfId="1" applyNumberFormat="1" applyFont="1" applyFill="1" applyBorder="1" applyAlignment="1">
      <alignment horizontal="right" vertical="top" wrapText="1"/>
    </xf>
    <xf numFmtId="0" fontId="12" fillId="0" borderId="10" xfId="1" applyFont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2" fillId="0" borderId="3" xfId="1" applyFont="1" applyFill="1" applyBorder="1" applyAlignment="1">
      <alignment horizontal="center" vertical="top" wrapText="1"/>
    </xf>
    <xf numFmtId="0" fontId="17" fillId="0" borderId="0" xfId="1" applyFont="1" applyFill="1" applyBorder="1"/>
    <xf numFmtId="0" fontId="9" fillId="0" borderId="0" xfId="1" applyFont="1" applyFill="1" applyAlignment="1">
      <alignment horizontal="center"/>
    </xf>
    <xf numFmtId="0" fontId="17" fillId="0" borderId="3" xfId="1" applyFont="1" applyFill="1" applyBorder="1"/>
    <xf numFmtId="0" fontId="17" fillId="0" borderId="4" xfId="1" applyFont="1" applyFill="1" applyBorder="1"/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7" fillId="0" borderId="0" xfId="1" applyFont="1" applyFill="1"/>
    <xf numFmtId="4" fontId="4" fillId="0" borderId="5" xfId="1" applyNumberFormat="1" applyFont="1" applyFill="1" applyBorder="1" applyAlignment="1">
      <alignment horizontal="center" vertical="top" wrapText="1"/>
    </xf>
    <xf numFmtId="0" fontId="3" fillId="0" borderId="4" xfId="1" applyFill="1" applyBorder="1" applyAlignment="1">
      <alignment horizontal="center" vertical="top" wrapText="1"/>
    </xf>
    <xf numFmtId="0" fontId="3" fillId="0" borderId="3" xfId="1" applyFill="1" applyBorder="1" applyAlignment="1">
      <alignment horizontal="center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top" wrapText="1"/>
    </xf>
    <xf numFmtId="0" fontId="9" fillId="0" borderId="4" xfId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13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cor/OneDrive/&#1056;&#1072;&#1073;&#1086;&#1095;&#1080;&#1081;%20&#1089;&#1090;&#1086;&#1083;/&#1050;&#1040;&#1058;&#1071;%20&#1076;&#1072;&#1085;&#1085;&#1099;&#1077;/&#1044;&#1072;&#1085;&#1085;&#1099;&#1077;%202017/&#1054;&#1073;&#1097;&#1080;&#1081;%20&#1047;&#1040;%202017%20&#1043;&#1054;&#1044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лодежная8 1"/>
      <sheetName val="Молодцова 1"/>
      <sheetName val="Молодцова 2"/>
      <sheetName val="Молодцова 3"/>
      <sheetName val="Молодцова4"/>
      <sheetName val="Молодцова7"/>
      <sheetName val="Молодцова 9"/>
      <sheetName val="Молодцова10"/>
      <sheetName val="Молодцова11"/>
      <sheetName val="Молодцова 13"/>
      <sheetName val="Молодцова 14"/>
      <sheetName val="Молодцова15 1"/>
      <sheetName val="Молодцова15 2"/>
      <sheetName val="Молодцова16"/>
      <sheetName val="Парковая1"/>
      <sheetName val="Пограничная3 3"/>
      <sheetName val="Пограничная5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5"/>
      <sheetName val="Центральная6 1"/>
      <sheetName val="Центральная6 2"/>
      <sheetName val="Центральная7 1"/>
      <sheetName val="Центральная7 2"/>
      <sheetName val="Центральная8 1"/>
      <sheetName val="Центральная8 2"/>
      <sheetName val="Центральная10 1"/>
      <sheetName val="Центральная10 2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2а"/>
      <sheetName val="ЧР4"/>
      <sheetName val="ЧР4а"/>
      <sheetName val="ЧР6а"/>
      <sheetName val="ЧР6б"/>
      <sheetName val="ЧР7а"/>
      <sheetName val="ЧР10а"/>
      <sheetName val="ЧР12а"/>
      <sheetName val="ЧР14а"/>
      <sheetName val="ЧР16а"/>
      <sheetName val="ЧР18а"/>
      <sheetName val="ЧР20а"/>
      <sheetName val="ЧР22а"/>
      <sheetName val="ЧР28"/>
      <sheetName val="ЧР30"/>
      <sheetName val="ЧР32"/>
      <sheetName val="ЧР34"/>
      <sheetName val="ЧР36"/>
      <sheetName val="ЧР52"/>
      <sheetName val="ЧР68а"/>
      <sheetName val="ЧР70"/>
      <sheetName val="ЧР71"/>
      <sheetName val="ЧР72"/>
      <sheetName val="ЧР73"/>
      <sheetName val="ЧР78"/>
      <sheetName val="ЧР84"/>
      <sheetName val="ЧР90"/>
      <sheetName val="ЧР96а"/>
      <sheetName val="ЧР98а"/>
      <sheetName val="Юбилейная1"/>
      <sheetName val="Юбилейная2"/>
      <sheetName val="Юбилейная4"/>
      <sheetName val="Юбилейная4а"/>
      <sheetName val="Юбилейная6"/>
      <sheetName val="Юбилейная0"/>
      <sheetName val="Юбилейная7"/>
      <sheetName val="Юбилейная8"/>
      <sheetName val="Юбилейная9"/>
      <sheetName val="Юбилейная12"/>
      <sheetName val="Юбилейная13"/>
      <sheetName val="всего"/>
    </sheetNames>
    <sheetDataSet>
      <sheetData sheetId="0">
        <row r="33">
          <cell r="E33">
            <v>1338756.0900000001</v>
          </cell>
          <cell r="G33">
            <v>1338756.0900000001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C15" workbookViewId="0">
      <selection activeCell="C21" sqref="C21:I21"/>
    </sheetView>
  </sheetViews>
  <sheetFormatPr defaultRowHeight="12.75" x14ac:dyDescent="0.2"/>
  <cols>
    <col min="1" max="1" width="3.42578125" style="8" hidden="1" customWidth="1"/>
    <col min="2" max="2" width="9.140625" style="8" hidden="1" customWidth="1"/>
    <col min="3" max="3" width="27.140625" style="9" customWidth="1"/>
    <col min="4" max="4" width="13.140625" style="9" customWidth="1"/>
    <col min="5" max="5" width="12.5703125" style="9" customWidth="1"/>
    <col min="6" max="6" width="13.28515625" style="9" customWidth="1"/>
    <col min="7" max="7" width="11.85546875" style="9" customWidth="1"/>
    <col min="8" max="8" width="13.28515625" style="9" customWidth="1"/>
    <col min="9" max="9" width="23.85546875" style="9" customWidth="1"/>
    <col min="10" max="10" width="10.7109375" style="8" hidden="1" customWidth="1"/>
    <col min="11" max="11" width="9.5703125" style="8" hidden="1" customWidth="1"/>
    <col min="12" max="12" width="0" style="8" hidden="1" customWidth="1"/>
    <col min="13" max="16384" width="9.140625" style="8"/>
  </cols>
  <sheetData>
    <row r="1" spans="3:9" ht="12.75" hidden="1" customHeight="1" x14ac:dyDescent="0.2">
      <c r="C1" s="44"/>
      <c r="D1" s="44"/>
      <c r="E1" s="44"/>
      <c r="F1" s="44"/>
      <c r="G1" s="44"/>
      <c r="H1" s="44"/>
      <c r="I1" s="44"/>
    </row>
    <row r="2" spans="3:9" ht="13.5" hidden="1" customHeight="1" thickBot="1" x14ac:dyDescent="0.25">
      <c r="C2" s="44"/>
      <c r="D2" s="44"/>
      <c r="E2" s="44" t="s">
        <v>71</v>
      </c>
      <c r="F2" s="44"/>
      <c r="G2" s="44"/>
      <c r="H2" s="44"/>
      <c r="I2" s="44"/>
    </row>
    <row r="3" spans="3:9" ht="13.5" hidden="1" customHeight="1" thickBot="1" x14ac:dyDescent="0.25">
      <c r="C3" s="43"/>
      <c r="D3" s="42"/>
      <c r="E3" s="41"/>
      <c r="F3" s="41"/>
      <c r="G3" s="41"/>
      <c r="H3" s="41"/>
      <c r="I3" s="40"/>
    </row>
    <row r="4" spans="3:9" ht="12.75" hidden="1" customHeight="1" x14ac:dyDescent="0.2">
      <c r="C4" s="39"/>
      <c r="D4" s="39"/>
      <c r="E4" s="38"/>
      <c r="F4" s="38"/>
      <c r="G4" s="38"/>
      <c r="H4" s="38"/>
      <c r="I4" s="38"/>
    </row>
    <row r="5" spans="3:9" ht="12.75" customHeight="1" x14ac:dyDescent="0.2">
      <c r="C5" s="39"/>
      <c r="D5" s="39"/>
      <c r="E5" s="38"/>
      <c r="F5" s="38"/>
      <c r="G5" s="38"/>
      <c r="H5" s="38"/>
      <c r="I5" s="38"/>
    </row>
    <row r="6" spans="3:9" ht="12.75" customHeight="1" x14ac:dyDescent="0.2">
      <c r="C6" s="39"/>
      <c r="D6" s="39"/>
      <c r="E6" s="38"/>
      <c r="F6" s="38"/>
      <c r="G6" s="38"/>
      <c r="H6" s="38"/>
      <c r="I6" s="38"/>
    </row>
    <row r="7" spans="3:9" ht="12.75" customHeight="1" x14ac:dyDescent="0.2">
      <c r="C7" s="39"/>
      <c r="D7" s="39"/>
      <c r="E7" s="38"/>
      <c r="F7" s="38"/>
      <c r="G7" s="38"/>
      <c r="H7" s="38"/>
      <c r="I7" s="38"/>
    </row>
    <row r="8" spans="3:9" ht="12.75" customHeight="1" x14ac:dyDescent="0.2">
      <c r="C8" s="39"/>
      <c r="D8" s="39"/>
      <c r="E8" s="38"/>
      <c r="F8" s="38"/>
      <c r="G8" s="38"/>
      <c r="H8" s="38"/>
      <c r="I8" s="38"/>
    </row>
    <row r="9" spans="3:9" ht="12.75" customHeight="1" x14ac:dyDescent="0.2">
      <c r="C9" s="39"/>
      <c r="D9" s="39"/>
      <c r="E9" s="38"/>
      <c r="F9" s="38"/>
      <c r="G9" s="38"/>
      <c r="H9" s="38"/>
      <c r="I9" s="38"/>
    </row>
    <row r="10" spans="3:9" ht="12.75" customHeight="1" x14ac:dyDescent="0.2">
      <c r="C10" s="39"/>
      <c r="D10" s="39"/>
      <c r="E10" s="38"/>
      <c r="F10" s="38"/>
      <c r="G10" s="38"/>
      <c r="H10" s="38"/>
      <c r="I10" s="38"/>
    </row>
    <row r="11" spans="3:9" ht="12.75" customHeight="1" x14ac:dyDescent="0.2">
      <c r="C11" s="39"/>
      <c r="D11" s="39"/>
      <c r="E11" s="38"/>
      <c r="F11" s="38"/>
      <c r="G11" s="38"/>
      <c r="H11" s="38"/>
      <c r="I11" s="38"/>
    </row>
    <row r="12" spans="3:9" ht="12.75" customHeight="1" x14ac:dyDescent="0.2">
      <c r="C12" s="39"/>
      <c r="D12" s="39"/>
      <c r="E12" s="38"/>
      <c r="F12" s="38"/>
      <c r="G12" s="38"/>
      <c r="H12" s="38"/>
      <c r="I12" s="38"/>
    </row>
    <row r="13" spans="3:9" ht="12.75" customHeight="1" x14ac:dyDescent="0.2">
      <c r="C13" s="39"/>
      <c r="D13" s="39"/>
      <c r="E13" s="38"/>
      <c r="F13" s="38"/>
      <c r="G13" s="38"/>
      <c r="H13" s="38"/>
      <c r="I13" s="38"/>
    </row>
    <row r="14" spans="3:9" ht="12.75" customHeight="1" x14ac:dyDescent="0.2">
      <c r="C14" s="39"/>
      <c r="D14" s="39"/>
      <c r="E14" s="38"/>
      <c r="F14" s="38"/>
      <c r="G14" s="38"/>
      <c r="H14" s="38"/>
      <c r="I14" s="38"/>
    </row>
    <row r="15" spans="3:9" ht="12.75" customHeight="1" x14ac:dyDescent="0.2">
      <c r="C15" s="39"/>
      <c r="D15" s="39"/>
      <c r="E15" s="38"/>
      <c r="F15" s="38"/>
      <c r="G15" s="38"/>
      <c r="H15" s="38"/>
      <c r="I15" s="38"/>
    </row>
    <row r="16" spans="3:9" ht="12.75" customHeight="1" x14ac:dyDescent="0.2">
      <c r="C16" s="39"/>
      <c r="D16" s="39"/>
      <c r="E16" s="38"/>
      <c r="F16" s="38"/>
      <c r="G16" s="38"/>
      <c r="H16" s="38"/>
      <c r="I16" s="38"/>
    </row>
    <row r="17" spans="3:11" ht="12.75" customHeight="1" x14ac:dyDescent="0.2">
      <c r="C17" s="39"/>
      <c r="D17" s="39"/>
      <c r="E17" s="38"/>
      <c r="F17" s="38"/>
      <c r="G17" s="38"/>
      <c r="H17" s="38"/>
      <c r="I17" s="38"/>
    </row>
    <row r="18" spans="3:11" ht="12.75" customHeight="1" x14ac:dyDescent="0.2">
      <c r="C18" s="39"/>
      <c r="D18" s="39"/>
      <c r="E18" s="38"/>
      <c r="F18" s="38"/>
      <c r="G18" s="38"/>
      <c r="H18" s="38"/>
      <c r="I18" s="38"/>
    </row>
    <row r="19" spans="3:11" ht="14.25" x14ac:dyDescent="0.2">
      <c r="C19" s="54" t="s">
        <v>70</v>
      </c>
      <c r="D19" s="54"/>
      <c r="E19" s="54"/>
      <c r="F19" s="54"/>
      <c r="G19" s="54"/>
      <c r="H19" s="54"/>
      <c r="I19" s="54"/>
    </row>
    <row r="20" spans="3:11" x14ac:dyDescent="0.2">
      <c r="C20" s="55" t="s">
        <v>69</v>
      </c>
      <c r="D20" s="55"/>
      <c r="E20" s="55"/>
      <c r="F20" s="55"/>
      <c r="G20" s="55"/>
      <c r="H20" s="55"/>
      <c r="I20" s="55"/>
    </row>
    <row r="21" spans="3:11" x14ac:dyDescent="0.2">
      <c r="C21" s="55" t="s">
        <v>72</v>
      </c>
      <c r="D21" s="55"/>
      <c r="E21" s="55"/>
      <c r="F21" s="55"/>
      <c r="G21" s="55"/>
      <c r="H21" s="55"/>
      <c r="I21" s="55"/>
    </row>
    <row r="22" spans="3:11" ht="6" customHeight="1" thickBot="1" x14ac:dyDescent="0.25">
      <c r="C22" s="56"/>
      <c r="D22" s="56"/>
      <c r="E22" s="56"/>
      <c r="F22" s="56"/>
      <c r="G22" s="56"/>
      <c r="H22" s="56"/>
      <c r="I22" s="56"/>
    </row>
    <row r="23" spans="3:11" ht="51" customHeight="1" thickBot="1" x14ac:dyDescent="0.25">
      <c r="C23" s="34" t="s">
        <v>59</v>
      </c>
      <c r="D23" s="37" t="s">
        <v>58</v>
      </c>
      <c r="E23" s="36" t="s">
        <v>57</v>
      </c>
      <c r="F23" s="36" t="s">
        <v>56</v>
      </c>
      <c r="G23" s="36" t="s">
        <v>55</v>
      </c>
      <c r="H23" s="36" t="s">
        <v>54</v>
      </c>
      <c r="I23" s="37" t="s">
        <v>68</v>
      </c>
    </row>
    <row r="24" spans="3:11" ht="13.5" customHeight="1" thickBot="1" x14ac:dyDescent="0.25">
      <c r="C24" s="51" t="s">
        <v>67</v>
      </c>
      <c r="D24" s="52"/>
      <c r="E24" s="52"/>
      <c r="F24" s="52"/>
      <c r="G24" s="52"/>
      <c r="H24" s="52"/>
      <c r="I24" s="53"/>
    </row>
    <row r="25" spans="3:11" ht="13.5" customHeight="1" thickBot="1" x14ac:dyDescent="0.25">
      <c r="C25" s="22" t="s">
        <v>66</v>
      </c>
      <c r="D25" s="26">
        <v>540498.66000000015</v>
      </c>
      <c r="E25" s="30">
        <v>3901246.16</v>
      </c>
      <c r="F25" s="30">
        <v>3821601.19</v>
      </c>
      <c r="G25" s="30">
        <v>3542308.69</v>
      </c>
      <c r="H25" s="30">
        <f>+D25+E25-F25</f>
        <v>620143.63000000035</v>
      </c>
      <c r="I25" s="48" t="s">
        <v>65</v>
      </c>
      <c r="K25" s="29">
        <f>50766.62+40380.63+14610.34+442342.97-7601.9</f>
        <v>540498.65999999992</v>
      </c>
    </row>
    <row r="26" spans="3:11" ht="13.5" customHeight="1" thickBot="1" x14ac:dyDescent="0.25">
      <c r="C26" s="22" t="s">
        <v>64</v>
      </c>
      <c r="D26" s="26">
        <v>216837.84000000008</v>
      </c>
      <c r="E26" s="25">
        <v>1267106.3</v>
      </c>
      <c r="F26" s="25">
        <v>1262190.3500000001</v>
      </c>
      <c r="G26" s="30">
        <v>1290912.3799999999</v>
      </c>
      <c r="H26" s="30">
        <f>+D26+E26-F26</f>
        <v>221753.79000000004</v>
      </c>
      <c r="I26" s="49"/>
      <c r="K26" s="29">
        <f>4335.03+25810.39+14103.2+194652.66-22063.44</f>
        <v>216837.84</v>
      </c>
    </row>
    <row r="27" spans="3:11" ht="13.5" customHeight="1" thickBot="1" x14ac:dyDescent="0.25">
      <c r="C27" s="22" t="s">
        <v>63</v>
      </c>
      <c r="D27" s="26">
        <v>110429.02000000037</v>
      </c>
      <c r="E27" s="25">
        <v>790232.19</v>
      </c>
      <c r="F27" s="25">
        <v>768402.5</v>
      </c>
      <c r="G27" s="30">
        <v>840587.69</v>
      </c>
      <c r="H27" s="30">
        <f>+D27+E27-F27</f>
        <v>132258.71000000031</v>
      </c>
      <c r="I27" s="49"/>
      <c r="K27" s="29">
        <f>2428.61+96315.56-14425.15+26110</f>
        <v>110429.02</v>
      </c>
    </row>
    <row r="28" spans="3:11" ht="13.5" customHeight="1" thickBot="1" x14ac:dyDescent="0.25">
      <c r="C28" s="22" t="s">
        <v>62</v>
      </c>
      <c r="D28" s="26">
        <v>69215.209999999963</v>
      </c>
      <c r="E28" s="25">
        <v>507423.16</v>
      </c>
      <c r="F28" s="25">
        <v>486890.69</v>
      </c>
      <c r="G28" s="30">
        <v>552646.63</v>
      </c>
      <c r="H28" s="30">
        <f>+D28+E28-F28</f>
        <v>89747.679999999877</v>
      </c>
      <c r="I28" s="49"/>
      <c r="K28" s="8">
        <f>531.04+29261.89-2966.42+3805.07+34666.65-5062.63+8979.61</f>
        <v>69215.210000000006</v>
      </c>
    </row>
    <row r="29" spans="3:11" ht="13.5" customHeight="1" thickBot="1" x14ac:dyDescent="0.25">
      <c r="C29" s="22" t="s">
        <v>61</v>
      </c>
      <c r="D29" s="26">
        <v>5039.9800000000032</v>
      </c>
      <c r="E29" s="25">
        <v>78217.64</v>
      </c>
      <c r="F29" s="25">
        <v>76644.789999999994</v>
      </c>
      <c r="G29" s="30"/>
      <c r="H29" s="30">
        <f>+D29+E29-F29</f>
        <v>6612.8300000000017</v>
      </c>
      <c r="I29" s="50"/>
      <c r="K29" s="8">
        <f>457.46+951.84-181.38+3658.88-86.1+43.66+195.62</f>
        <v>5039.9799999999996</v>
      </c>
    </row>
    <row r="30" spans="3:11" ht="13.5" customHeight="1" thickBot="1" x14ac:dyDescent="0.25">
      <c r="C30" s="22" t="s">
        <v>36</v>
      </c>
      <c r="D30" s="21">
        <f>SUM(D25:D29)</f>
        <v>942020.71000000054</v>
      </c>
      <c r="E30" s="21">
        <f>SUM(E25:E29)</f>
        <v>6544225.4500000002</v>
      </c>
      <c r="F30" s="21">
        <f>SUM(F25:F29)</f>
        <v>6415729.5200000005</v>
      </c>
      <c r="G30" s="21">
        <f>SUM(G25:G29)</f>
        <v>6226455.3899999997</v>
      </c>
      <c r="H30" s="21">
        <f>SUM(H25:H29)</f>
        <v>1070516.6400000006</v>
      </c>
      <c r="I30" s="22"/>
    </row>
    <row r="31" spans="3:11" ht="13.5" customHeight="1" thickBot="1" x14ac:dyDescent="0.25">
      <c r="C31" s="52" t="s">
        <v>60</v>
      </c>
      <c r="D31" s="52"/>
      <c r="E31" s="52"/>
      <c r="F31" s="52"/>
      <c r="G31" s="52"/>
      <c r="H31" s="52"/>
      <c r="I31" s="52"/>
    </row>
    <row r="32" spans="3:11" ht="49.5" customHeight="1" thickBot="1" x14ac:dyDescent="0.25">
      <c r="C32" s="28" t="s">
        <v>59</v>
      </c>
      <c r="D32" s="37" t="s">
        <v>58</v>
      </c>
      <c r="E32" s="36" t="s">
        <v>57</v>
      </c>
      <c r="F32" s="36" t="s">
        <v>56</v>
      </c>
      <c r="G32" s="36" t="s">
        <v>55</v>
      </c>
      <c r="H32" s="36" t="s">
        <v>54</v>
      </c>
      <c r="I32" s="35" t="s">
        <v>53</v>
      </c>
    </row>
    <row r="33" spans="3:12" ht="24.75" customHeight="1" thickBot="1" x14ac:dyDescent="0.25">
      <c r="C33" s="34" t="s">
        <v>52</v>
      </c>
      <c r="D33" s="33">
        <f>282392.59-7905.94+268.33</f>
        <v>274754.98000000004</v>
      </c>
      <c r="E33" s="24">
        <v>2512219.2000000002</v>
      </c>
      <c r="F33" s="24">
        <v>2468669.62</v>
      </c>
      <c r="G33" s="24">
        <f>+E33</f>
        <v>2512219.2000000002</v>
      </c>
      <c r="H33" s="24">
        <f t="shared" ref="H33:H43" si="0">+D33+E33-F33</f>
        <v>318304.56000000006</v>
      </c>
      <c r="I33" s="57" t="s">
        <v>51</v>
      </c>
      <c r="J33" s="8">
        <f>280885.74-6130.76+780.26-16.82+2664.19-54.61+518.72-26.18+3875.82-170.72+7.63+59.32</f>
        <v>282392.59000000003</v>
      </c>
      <c r="K33" s="32">
        <f>+H33-J33</f>
        <v>35911.97000000003</v>
      </c>
      <c r="L33" s="32">
        <f>268214.14-439.34+32.5+71.53+17.44+135.28-D33</f>
        <v>-6723.429999999993</v>
      </c>
    </row>
    <row r="34" spans="3:12" ht="14.25" customHeight="1" thickBot="1" x14ac:dyDescent="0.25">
      <c r="C34" s="22" t="s">
        <v>50</v>
      </c>
      <c r="D34" s="26">
        <v>54221.149999999907</v>
      </c>
      <c r="E34" s="30">
        <v>505788.36</v>
      </c>
      <c r="F34" s="30">
        <v>497156.66</v>
      </c>
      <c r="G34" s="24">
        <v>788036.12</v>
      </c>
      <c r="H34" s="24">
        <f t="shared" si="0"/>
        <v>62852.849999999919</v>
      </c>
      <c r="I34" s="58"/>
      <c r="J34" s="8">
        <f>55455.46-1234.31</f>
        <v>54221.15</v>
      </c>
    </row>
    <row r="35" spans="3:12" ht="13.5" customHeight="1" thickBot="1" x14ac:dyDescent="0.25">
      <c r="C35" s="28" t="s">
        <v>49</v>
      </c>
      <c r="D35" s="31">
        <v>41265.570000000065</v>
      </c>
      <c r="E35" s="30">
        <v>160240.92000000001</v>
      </c>
      <c r="F35" s="30">
        <v>171296.77</v>
      </c>
      <c r="G35" s="24"/>
      <c r="H35" s="24">
        <f t="shared" si="0"/>
        <v>30209.720000000088</v>
      </c>
      <c r="I35" s="27"/>
      <c r="J35" s="8">
        <f>41854.11-588.54</f>
        <v>41265.57</v>
      </c>
    </row>
    <row r="36" spans="3:12" ht="12.75" customHeight="1" thickBot="1" x14ac:dyDescent="0.25">
      <c r="C36" s="22" t="s">
        <v>48</v>
      </c>
      <c r="D36" s="26">
        <v>32849.339999999967</v>
      </c>
      <c r="E36" s="30">
        <v>289817.64</v>
      </c>
      <c r="F36" s="30">
        <v>284532.74</v>
      </c>
      <c r="G36" s="24">
        <f>+E36</f>
        <v>289817.64</v>
      </c>
      <c r="H36" s="24">
        <f t="shared" si="0"/>
        <v>38134.239999999991</v>
      </c>
      <c r="I36" s="27" t="s">
        <v>47</v>
      </c>
      <c r="J36" s="8">
        <f>34090.46-1241.12</f>
        <v>32849.339999999997</v>
      </c>
    </row>
    <row r="37" spans="3:12" ht="12.75" customHeight="1" thickBot="1" x14ac:dyDescent="0.25">
      <c r="C37" s="22" t="s">
        <v>46</v>
      </c>
      <c r="D37" s="26">
        <v>13155.550000000003</v>
      </c>
      <c r="E37" s="30">
        <v>47168.76</v>
      </c>
      <c r="F37" s="30">
        <f>5336.59+50703.45</f>
        <v>56040.039999999994</v>
      </c>
      <c r="G37" s="24">
        <f>+E37</f>
        <v>47168.76</v>
      </c>
      <c r="H37" s="24">
        <f t="shared" si="0"/>
        <v>4284.2700000000114</v>
      </c>
      <c r="I37" s="27"/>
    </row>
    <row r="38" spans="3:12" ht="26.25" customHeight="1" thickBot="1" x14ac:dyDescent="0.25">
      <c r="C38" s="22" t="s">
        <v>45</v>
      </c>
      <c r="D38" s="26">
        <v>59639.899999999907</v>
      </c>
      <c r="E38" s="30">
        <v>550380.36</v>
      </c>
      <c r="F38" s="30">
        <v>541171.17000000004</v>
      </c>
      <c r="G38" s="24">
        <v>409317.99</v>
      </c>
      <c r="H38" s="24">
        <f t="shared" si="0"/>
        <v>68849.089999999851</v>
      </c>
      <c r="I38" s="23" t="s">
        <v>44</v>
      </c>
      <c r="J38" s="8">
        <f>20885.55+36526.05-93.66</f>
        <v>57317.94</v>
      </c>
      <c r="K38" s="29">
        <f>37292.57-1314.27+13374.59+10287.01</f>
        <v>59639.9</v>
      </c>
    </row>
    <row r="39" spans="3:12" ht="25.5" customHeight="1" thickBot="1" x14ac:dyDescent="0.25">
      <c r="C39" s="22" t="s">
        <v>43</v>
      </c>
      <c r="D39" s="26">
        <v>2848.739999999998</v>
      </c>
      <c r="E39" s="25">
        <v>26474.16</v>
      </c>
      <c r="F39" s="25">
        <v>26302.080000000002</v>
      </c>
      <c r="G39" s="24">
        <f>+E39</f>
        <v>26474.16</v>
      </c>
      <c r="H39" s="24">
        <f t="shared" si="0"/>
        <v>3020.8199999999961</v>
      </c>
      <c r="I39" s="23" t="s">
        <v>42</v>
      </c>
      <c r="J39" s="8">
        <f>2913.38-64.64</f>
        <v>2848.7400000000002</v>
      </c>
    </row>
    <row r="40" spans="3:12" ht="13.5" customHeight="1" thickBot="1" x14ac:dyDescent="0.25">
      <c r="C40" s="28" t="s">
        <v>41</v>
      </c>
      <c r="D40" s="26">
        <v>45134.650000000023</v>
      </c>
      <c r="E40" s="25">
        <v>329182.09000000003</v>
      </c>
      <c r="F40" s="25">
        <v>324609.32</v>
      </c>
      <c r="G40" s="24">
        <f>+E40</f>
        <v>329182.09000000003</v>
      </c>
      <c r="H40" s="24">
        <f t="shared" si="0"/>
        <v>49707.420000000042</v>
      </c>
      <c r="I40" s="27"/>
      <c r="J40" s="8">
        <f>45593.45-458.8</f>
        <v>45134.649999999994</v>
      </c>
    </row>
    <row r="41" spans="3:12" ht="13.5" customHeight="1" thickBot="1" x14ac:dyDescent="0.25">
      <c r="C41" s="28" t="s">
        <v>40</v>
      </c>
      <c r="D41" s="26">
        <v>29900.24000000002</v>
      </c>
      <c r="E41" s="25">
        <v>128691.81</v>
      </c>
      <c r="F41" s="25">
        <v>112927.64</v>
      </c>
      <c r="G41" s="24">
        <f>+E41</f>
        <v>128691.81</v>
      </c>
      <c r="H41" s="24">
        <f t="shared" si="0"/>
        <v>45664.410000000018</v>
      </c>
      <c r="I41" s="27"/>
      <c r="J41" s="8">
        <f>6713.65+3324.48</f>
        <v>10038.129999999999</v>
      </c>
      <c r="K41" s="8">
        <f>20098.64-111.58+9968.42-55.24</f>
        <v>29900.239999999994</v>
      </c>
    </row>
    <row r="42" spans="3:12" ht="13.5" customHeight="1" thickBot="1" x14ac:dyDescent="0.25">
      <c r="C42" s="28" t="s">
        <v>39</v>
      </c>
      <c r="D42" s="26">
        <f>7905.94-268.33</f>
        <v>7637.61</v>
      </c>
      <c r="E42" s="25">
        <v>121020.99</v>
      </c>
      <c r="F42" s="25">
        <v>119393.44</v>
      </c>
      <c r="G42" s="24">
        <f>+E42</f>
        <v>121020.99</v>
      </c>
      <c r="H42" s="24">
        <f t="shared" si="0"/>
        <v>9265.1600000000035</v>
      </c>
      <c r="I42" s="27"/>
    </row>
    <row r="43" spans="3:12" ht="13.5" customHeight="1" thickBot="1" x14ac:dyDescent="0.25">
      <c r="C43" s="22" t="s">
        <v>38</v>
      </c>
      <c r="D43" s="26">
        <v>9150.5200000000041</v>
      </c>
      <c r="E43" s="25">
        <v>84996</v>
      </c>
      <c r="F43" s="25">
        <v>83923.92</v>
      </c>
      <c r="G43" s="24">
        <f>+E43</f>
        <v>84996</v>
      </c>
      <c r="H43" s="24">
        <f t="shared" si="0"/>
        <v>10222.600000000006</v>
      </c>
      <c r="I43" s="23" t="s">
        <v>37</v>
      </c>
      <c r="J43" s="8">
        <f>9357.92-207.4</f>
        <v>9150.52</v>
      </c>
    </row>
    <row r="44" spans="3:12" s="19" customFormat="1" ht="13.5" customHeight="1" thickBot="1" x14ac:dyDescent="0.25">
      <c r="C44" s="22" t="s">
        <v>36</v>
      </c>
      <c r="D44" s="21">
        <f>SUM(D33:D43)</f>
        <v>570558.24999999988</v>
      </c>
      <c r="E44" s="21">
        <f>SUM(E33:E43)</f>
        <v>4755980.29</v>
      </c>
      <c r="F44" s="21">
        <f>SUM(F33:F43)</f>
        <v>4686023.4000000004</v>
      </c>
      <c r="G44" s="21">
        <f>+'[1]Молодежная8 1'!G33+'[1]Молодежная8 1'!E33</f>
        <v>2677512.1800000002</v>
      </c>
      <c r="H44" s="21">
        <f>SUM(H33:H43)</f>
        <v>640515.14</v>
      </c>
      <c r="I44" s="20"/>
    </row>
    <row r="45" spans="3:12" ht="13.5" customHeight="1" thickBot="1" x14ac:dyDescent="0.25">
      <c r="C45" s="59" t="s">
        <v>35</v>
      </c>
      <c r="D45" s="59"/>
      <c r="E45" s="59"/>
      <c r="F45" s="59"/>
      <c r="G45" s="59"/>
      <c r="H45" s="59"/>
      <c r="I45" s="59"/>
    </row>
    <row r="46" spans="3:12" ht="39.75" customHeight="1" thickBot="1" x14ac:dyDescent="0.25">
      <c r="C46" s="18" t="s">
        <v>34</v>
      </c>
      <c r="D46" s="45" t="s">
        <v>33</v>
      </c>
      <c r="E46" s="46"/>
      <c r="F46" s="46"/>
      <c r="G46" s="46"/>
      <c r="H46" s="47"/>
      <c r="I46" s="17" t="s">
        <v>32</v>
      </c>
    </row>
    <row r="47" spans="3:12" ht="26.25" customHeight="1" x14ac:dyDescent="0.3">
      <c r="C47" s="16" t="s">
        <v>31</v>
      </c>
      <c r="D47" s="16"/>
      <c r="E47" s="16"/>
      <c r="F47" s="16"/>
      <c r="G47" s="16"/>
      <c r="H47" s="15">
        <f>+H30+H44</f>
        <v>1711031.7800000007</v>
      </c>
    </row>
    <row r="48" spans="3:12" ht="12" hidden="1" customHeight="1" x14ac:dyDescent="0.25">
      <c r="C48" s="12" t="s">
        <v>30</v>
      </c>
      <c r="D48" s="12"/>
      <c r="F48" s="14"/>
      <c r="G48" s="14"/>
      <c r="H48" s="14"/>
      <c r="I48" s="14"/>
    </row>
    <row r="49" spans="3:8" ht="12.75" customHeight="1" x14ac:dyDescent="0.2">
      <c r="C49" s="13" t="s">
        <v>29</v>
      </c>
    </row>
    <row r="50" spans="3:8" x14ac:dyDescent="0.2">
      <c r="C50" s="8"/>
      <c r="D50" s="8"/>
      <c r="E50" s="8"/>
      <c r="F50" s="8"/>
      <c r="G50" s="8"/>
      <c r="H50" s="8"/>
    </row>
    <row r="51" spans="3:8" ht="15" customHeight="1" x14ac:dyDescent="0.25">
      <c r="C51" s="12"/>
      <c r="D51" s="11"/>
      <c r="E51" s="11"/>
      <c r="F51" s="11"/>
      <c r="G51" s="11"/>
      <c r="H51" s="11"/>
    </row>
    <row r="52" spans="3:8" x14ac:dyDescent="0.2">
      <c r="D52" s="10"/>
      <c r="H52" s="10"/>
    </row>
    <row r="54" spans="3:8" x14ac:dyDescent="0.2">
      <c r="H54" s="10"/>
    </row>
  </sheetData>
  <mergeCells count="10">
    <mergeCell ref="D46:H46"/>
    <mergeCell ref="I25:I29"/>
    <mergeCell ref="C24:I24"/>
    <mergeCell ref="C31:I31"/>
    <mergeCell ref="C19:I19"/>
    <mergeCell ref="C20:I20"/>
    <mergeCell ref="C21:I21"/>
    <mergeCell ref="C22:I22"/>
    <mergeCell ref="I33:I34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topLeftCell="A18" zoomScaleNormal="100" zoomScaleSheetLayoutView="120" workbookViewId="0">
      <selection activeCell="G23" sqref="G23"/>
    </sheetView>
  </sheetViews>
  <sheetFormatPr defaultRowHeight="15" x14ac:dyDescent="0.25"/>
  <cols>
    <col min="1" max="1" width="4.5703125" customWidth="1"/>
    <col min="2" max="2" width="12.42578125" customWidth="1"/>
    <col min="3" max="3" width="13.28515625" hidden="1" customWidth="1"/>
    <col min="4" max="4" width="12.140625" customWidth="1"/>
    <col min="5" max="5" width="13.5703125" customWidth="1"/>
    <col min="6" max="6" width="13.28515625" customWidth="1"/>
    <col min="7" max="7" width="15" customWidth="1"/>
    <col min="8" max="8" width="15.140625" customWidth="1"/>
    <col min="9" max="9" width="14.28515625" customWidth="1"/>
  </cols>
  <sheetData>
    <row r="13" spans="1:9" x14ac:dyDescent="0.25">
      <c r="A13" s="60" t="s">
        <v>28</v>
      </c>
      <c r="B13" s="60"/>
      <c r="C13" s="60"/>
      <c r="D13" s="60"/>
      <c r="E13" s="60"/>
      <c r="F13" s="60"/>
      <c r="G13" s="60"/>
      <c r="H13" s="60"/>
      <c r="I13" s="60"/>
    </row>
    <row r="14" spans="1:9" x14ac:dyDescent="0.25">
      <c r="A14" s="60" t="s">
        <v>27</v>
      </c>
      <c r="B14" s="60"/>
      <c r="C14" s="60"/>
      <c r="D14" s="60"/>
      <c r="E14" s="60"/>
      <c r="F14" s="60"/>
      <c r="G14" s="60"/>
      <c r="H14" s="60"/>
      <c r="I14" s="60"/>
    </row>
    <row r="15" spans="1:9" x14ac:dyDescent="0.25">
      <c r="A15" s="60" t="s">
        <v>26</v>
      </c>
      <c r="B15" s="60"/>
      <c r="C15" s="60"/>
      <c r="D15" s="60"/>
      <c r="E15" s="60"/>
      <c r="F15" s="60"/>
      <c r="G15" s="60"/>
      <c r="H15" s="60"/>
      <c r="I15" s="60"/>
    </row>
    <row r="16" spans="1:9" ht="60" x14ac:dyDescent="0.25">
      <c r="A16" s="6" t="s">
        <v>25</v>
      </c>
      <c r="B16" s="6" t="s">
        <v>24</v>
      </c>
      <c r="C16" s="6" t="s">
        <v>23</v>
      </c>
      <c r="D16" s="6" t="s">
        <v>22</v>
      </c>
      <c r="E16" s="6" t="s">
        <v>21</v>
      </c>
      <c r="F16" s="7" t="s">
        <v>20</v>
      </c>
      <c r="G16" s="7" t="s">
        <v>19</v>
      </c>
      <c r="H16" s="6" t="s">
        <v>18</v>
      </c>
      <c r="I16" s="6" t="s">
        <v>17</v>
      </c>
    </row>
    <row r="17" spans="1:9" x14ac:dyDescent="0.25">
      <c r="A17" s="5" t="s">
        <v>16</v>
      </c>
      <c r="B17" s="4">
        <v>-578.43128999999999</v>
      </c>
      <c r="C17" s="4"/>
      <c r="D17" s="4">
        <v>505.78836000000001</v>
      </c>
      <c r="E17" s="4">
        <v>497.15665999999999</v>
      </c>
      <c r="F17" s="4">
        <v>37.093000000000004</v>
      </c>
      <c r="G17" s="4">
        <v>788.03611999999998</v>
      </c>
      <c r="H17" s="3">
        <v>62.852849999999997</v>
      </c>
      <c r="I17" s="3">
        <f>B17+D17+F17-G17</f>
        <v>-823.58605</v>
      </c>
    </row>
    <row r="19" spans="1:9" x14ac:dyDescent="0.25">
      <c r="A19" t="s">
        <v>15</v>
      </c>
    </row>
    <row r="20" spans="1:9" x14ac:dyDescent="0.25">
      <c r="A20" s="1" t="s">
        <v>14</v>
      </c>
    </row>
    <row r="21" spans="1:9" x14ac:dyDescent="0.25">
      <c r="A21" s="1" t="s">
        <v>13</v>
      </c>
    </row>
    <row r="22" spans="1:9" x14ac:dyDescent="0.25">
      <c r="A22" s="1" t="s">
        <v>12</v>
      </c>
    </row>
    <row r="23" spans="1:9" x14ac:dyDescent="0.25">
      <c r="A23" s="1" t="s">
        <v>11</v>
      </c>
    </row>
    <row r="24" spans="1:9" x14ac:dyDescent="0.25">
      <c r="A24" s="1" t="s">
        <v>10</v>
      </c>
    </row>
    <row r="25" spans="1:9" x14ac:dyDescent="0.25">
      <c r="A25" s="1" t="s">
        <v>9</v>
      </c>
    </row>
    <row r="26" spans="1:9" x14ac:dyDescent="0.25">
      <c r="A26" s="1" t="s">
        <v>8</v>
      </c>
    </row>
    <row r="27" spans="1:9" x14ac:dyDescent="0.25">
      <c r="A27" s="1" t="s">
        <v>7</v>
      </c>
    </row>
    <row r="28" spans="1:9" x14ac:dyDescent="0.25">
      <c r="A28" s="1" t="s">
        <v>6</v>
      </c>
    </row>
    <row r="29" spans="1:9" x14ac:dyDescent="0.25">
      <c r="A29" s="1" t="s">
        <v>5</v>
      </c>
      <c r="D29" s="2"/>
      <c r="E29" s="2"/>
      <c r="F29" s="2"/>
    </row>
    <row r="30" spans="1:9" x14ac:dyDescent="0.25">
      <c r="A30" s="1" t="s">
        <v>4</v>
      </c>
    </row>
    <row r="31" spans="1:9" x14ac:dyDescent="0.25">
      <c r="A31" s="1" t="s">
        <v>3</v>
      </c>
    </row>
    <row r="32" spans="1:9" x14ac:dyDescent="0.25">
      <c r="A32" s="1" t="s">
        <v>2</v>
      </c>
    </row>
    <row r="33" spans="1:1" x14ac:dyDescent="0.25">
      <c r="A33" s="1" t="s">
        <v>1</v>
      </c>
    </row>
    <row r="34" spans="1:1" x14ac:dyDescent="0.25">
      <c r="A34" t="s">
        <v>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Молодежная7</vt:lpstr>
      <vt:lpstr>Молодежная 7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2018-04-02T10:09:20Z</dcterms:created>
  <dcterms:modified xsi:type="dcterms:W3CDTF">2018-04-03T12:06:47Z</dcterms:modified>
</cp:coreProperties>
</file>