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Молодцова 13" sheetId="1" r:id="rId1"/>
    <sheet name="Молодцова 13 (2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8" i="1"/>
  <c r="K28" i="1"/>
  <c r="H29" i="1"/>
  <c r="K29" i="1"/>
  <c r="H30" i="1"/>
  <c r="K30" i="1"/>
  <c r="H31" i="1"/>
  <c r="K31" i="1"/>
  <c r="H32" i="1"/>
  <c r="K32" i="1"/>
  <c r="D33" i="1"/>
  <c r="E33" i="1"/>
  <c r="F33" i="1"/>
  <c r="G33" i="1"/>
  <c r="H33" i="1"/>
  <c r="D36" i="1"/>
  <c r="J36" i="1" s="1"/>
  <c r="G36" i="1"/>
  <c r="H36" i="1"/>
  <c r="H47" i="1" s="1"/>
  <c r="H50" i="1" s="1"/>
  <c r="K36" i="1"/>
  <c r="H37" i="1"/>
  <c r="H38" i="1"/>
  <c r="G39" i="1"/>
  <c r="H39" i="1"/>
  <c r="H40" i="1"/>
  <c r="J40" i="1"/>
  <c r="K40" i="1"/>
  <c r="G41" i="1"/>
  <c r="H41" i="1"/>
  <c r="G42" i="1"/>
  <c r="H42" i="1"/>
  <c r="G43" i="1"/>
  <c r="H43" i="1"/>
  <c r="G44" i="1"/>
  <c r="H44" i="1"/>
  <c r="G45" i="1"/>
  <c r="H45" i="1"/>
  <c r="J45" i="1"/>
  <c r="K45" i="1"/>
  <c r="H46" i="1"/>
  <c r="E47" i="1"/>
  <c r="F47" i="1"/>
  <c r="G47" i="1"/>
  <c r="D47" i="1" l="1"/>
</calcChain>
</file>

<file path=xl/sharedStrings.xml><?xml version="1.0" encoding="utf-8"?>
<sst xmlns="http://schemas.openxmlformats.org/spreadsheetml/2006/main" count="82" uniqueCount="75">
  <si>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</si>
  <si>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</si>
  <si>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</si>
  <si>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ОАО "Вымпелком", ООО "Перспектива", ООО "ГМК"</t>
  </si>
  <si>
    <t>Поступило от ЦИТ "Домашние сети" за размещение интернет оборудования 2160,00 руб., от ОАО "Вымпелком" 4900,00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</si>
  <si>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</si>
  <si>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</si>
  <si>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</si>
  <si>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>страхование</t>
  </si>
  <si>
    <t>Повышающий коэффициент</t>
  </si>
  <si>
    <t>электр под и лифт</t>
  </si>
  <si>
    <t xml:space="preserve"> ООО"Энерго-Сервис"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</si>
  <si>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</si>
  <si>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</si>
  <si>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</si>
  <si>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</si>
  <si>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</si>
  <si>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</si>
  <si>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</si>
  <si>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</si>
  <si>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</si>
  <si>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</si>
  <si>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Н/2008-20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</si>
  <si>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</si>
  <si>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</si>
  <si>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</si>
  <si>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</si>
  <si>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</si>
  <si>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</si>
  <si>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</si>
  <si>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</si>
  <si>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</si>
  <si>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</si>
  <si>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</si>
  <si>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</si>
  <si>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</si>
  <si>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</si>
  <si>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</si>
  <si>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</si>
  <si>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</si>
  <si>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</si>
  <si>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</si>
  <si>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</si>
  <si>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замена КТПР в ТП - 8.72 т.р.</t>
  </si>
  <si>
    <t xml:space="preserve">аварийное обслуживание - 10.49 т.р. </t>
  </si>
  <si>
    <t>ремонт и герметизации стыков стеновых панелей  - 124.95 т.р.</t>
  </si>
  <si>
    <t>смена флацев в водомерном узле - 2.13 т.р.</t>
  </si>
  <si>
    <t>прочее - 11.14 т.р.</t>
  </si>
  <si>
    <t>ремонт штукатурки стен - 1.67 т.р.</t>
  </si>
  <si>
    <t>закрытие и утепление подвальных окон - 0.30 т.р.</t>
  </si>
  <si>
    <t>смена стекол - 2.41 т.р.</t>
  </si>
  <si>
    <t>ремонт дверей - 6.86 т.р.</t>
  </si>
  <si>
    <t>ремонт отмостки, изготовление и установка жалюзийных решеток - 12.99 т.р.</t>
  </si>
  <si>
    <t>работы по электрике - 24.21 т.р.</t>
  </si>
  <si>
    <t>установка дверных полотен, заделка выбоин в полах - 39.52 т.р.</t>
  </si>
  <si>
    <t>установка оконных блоков, подоконных досок - 11.65 т.р.</t>
  </si>
  <si>
    <t>смена модема узла учета ТЭ - 9.20 т.р.</t>
  </si>
  <si>
    <t>ремонт ЦО - 0.76 т.р.</t>
  </si>
  <si>
    <t>смена водоразборных кранов - 0.44т.р.</t>
  </si>
  <si>
    <t>ремонт лифтового оборудования - 274.87 т.р.</t>
  </si>
  <si>
    <r>
      <t>Затраты по статье "текущий ремонт" составили 542.31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</si>
  <si>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</si>
  <si>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</si>
  <si>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</si>
  <si>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</si>
  <si>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</si>
  <si>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</si>
  <si>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</si>
  <si>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</si>
  <si>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</si>
  <si>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</si>
  <si>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13 по ул. Молодцова с 01.01.2017г. по 31.12.2017г.</t>
  </si>
  <si>
    <t>по выполнению плана текущего ремонта жилого дома</t>
  </si>
  <si>
    <t>ОТЧЕТ</t>
  </si>
  <si>
    <t>имущества жилого дома № 13  по ул. Молодцова с 01.01.2017г.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</si>
</sst>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3" fillId="0" borderId="0" xfId="0" applyFont="1" applyFill="1"/>
    <xf numFmtId="0" fontId="9" fillId="0" borderId="6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vertical="top" wrapText="1"/>
    </xf>
    <xf numFmtId="4" fontId="10" fillId="0" borderId="6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right" vertical="top" wrapText="1"/>
    </xf>
    <xf numFmtId="0" fontId="11" fillId="0" borderId="7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horizontal="right" vertical="top" wrapText="1"/>
    </xf>
    <xf numFmtId="4" fontId="5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4" fillId="0" borderId="2" xfId="0" applyNumberFormat="1" applyFont="1" applyFill="1" applyBorder="1" applyAlignment="1">
      <alignment horizontal="right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8" fillId="0" borderId="0" xfId="0" applyFont="1" applyFill="1" applyBorder="1"/>
    <xf numFmtId="0" fontId="9" fillId="0" borderId="0" xfId="0" applyFont="1" applyFill="1" applyAlignment="1">
      <alignment horizontal="center"/>
    </xf>
    <xf numFmtId="0" fontId="18" fillId="0" borderId="2" xfId="0" applyFont="1" applyFill="1" applyBorder="1"/>
    <xf numFmtId="0" fontId="18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8" fillId="0" borderId="0" xfId="0" applyFont="1" applyFill="1"/>
    <xf numFmtId="0" fontId="1" fillId="0" borderId="0" xfId="1"/>
    <xf numFmtId="0" fontId="1" fillId="0" borderId="0" xfId="1" applyFill="1" applyBorder="1"/>
    <xf numFmtId="0" fontId="1" fillId="0" borderId="0" xfId="1" applyFill="1"/>
    <xf numFmtId="2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view="pageBreakPreview" topLeftCell="C12" zoomScaleNormal="100" zoomScaleSheetLayoutView="100" workbookViewId="0">
      <selection activeCell="C24" sqref="C24:I24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9" style="2" customWidth="1"/>
    <col min="4" max="4" width="13.710937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42578125" style="2" customWidth="1"/>
    <col min="9" max="9" width="24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42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2.75" customHeight="1" x14ac:dyDescent="0.2">
      <c r="C17" s="33"/>
      <c r="D17" s="33"/>
      <c r="E17" s="32"/>
      <c r="F17" s="32"/>
      <c r="G17" s="32"/>
      <c r="H17" s="32"/>
      <c r="I17" s="32"/>
    </row>
    <row r="18" spans="3:11" ht="12.75" customHeight="1" x14ac:dyDescent="0.2">
      <c r="C18" s="33"/>
      <c r="D18" s="33"/>
      <c r="E18" s="32"/>
      <c r="F18" s="32"/>
      <c r="G18" s="32"/>
      <c r="H18" s="32"/>
      <c r="I18" s="32"/>
    </row>
    <row r="19" spans="3:11" ht="12.75" customHeight="1" x14ac:dyDescent="0.2">
      <c r="C19" s="33"/>
      <c r="D19" s="33"/>
      <c r="E19" s="32"/>
      <c r="F19" s="32"/>
      <c r="G19" s="32"/>
      <c r="H19" s="32"/>
      <c r="I19" s="32"/>
    </row>
    <row r="20" spans="3:11" ht="12.75" customHeight="1" x14ac:dyDescent="0.2">
      <c r="C20" s="33"/>
      <c r="D20" s="33"/>
      <c r="E20" s="32"/>
      <c r="F20" s="32"/>
      <c r="G20" s="32"/>
      <c r="H20" s="32"/>
      <c r="I20" s="32"/>
    </row>
    <row r="21" spans="3:11" ht="12.75" customHeight="1" x14ac:dyDescent="0.2">
      <c r="C21" s="33"/>
      <c r="D21" s="33"/>
      <c r="E21" s="32"/>
      <c r="F21" s="32"/>
      <c r="G21" s="32"/>
      <c r="H21" s="32"/>
      <c r="I21" s="32"/>
    </row>
    <row r="22" spans="3:11" ht="14.25" x14ac:dyDescent="0.2">
      <c r="C22" s="52" t="s">
        <v>41</v>
      </c>
      <c r="D22" s="52"/>
      <c r="E22" s="52"/>
      <c r="F22" s="52"/>
      <c r="G22" s="52"/>
      <c r="H22" s="52"/>
      <c r="I22" s="52"/>
    </row>
    <row r="23" spans="3:11" x14ac:dyDescent="0.2">
      <c r="C23" s="53" t="s">
        <v>40</v>
      </c>
      <c r="D23" s="53"/>
      <c r="E23" s="53"/>
      <c r="F23" s="53"/>
      <c r="G23" s="53"/>
      <c r="H23" s="53"/>
      <c r="I23" s="53"/>
    </row>
    <row r="24" spans="3:11" x14ac:dyDescent="0.2">
      <c r="C24" s="53" t="s">
        <v>74</v>
      </c>
      <c r="D24" s="53"/>
      <c r="E24" s="53"/>
      <c r="F24" s="53"/>
      <c r="G24" s="53"/>
      <c r="H24" s="53"/>
      <c r="I24" s="53"/>
    </row>
    <row r="25" spans="3:11" ht="6" customHeight="1" thickBot="1" x14ac:dyDescent="0.25">
      <c r="C25" s="57"/>
      <c r="D25" s="57"/>
      <c r="E25" s="57"/>
      <c r="F25" s="57"/>
      <c r="G25" s="57"/>
      <c r="H25" s="57"/>
      <c r="I25" s="57"/>
    </row>
    <row r="26" spans="3:11" ht="50.25" customHeight="1" thickBot="1" x14ac:dyDescent="0.25">
      <c r="C26" s="26" t="s">
        <v>30</v>
      </c>
      <c r="D26" s="29" t="s">
        <v>29</v>
      </c>
      <c r="E26" s="28" t="s">
        <v>28</v>
      </c>
      <c r="F26" s="28" t="s">
        <v>27</v>
      </c>
      <c r="G26" s="28" t="s">
        <v>26</v>
      </c>
      <c r="H26" s="28" t="s">
        <v>25</v>
      </c>
      <c r="I26" s="29" t="s">
        <v>39</v>
      </c>
    </row>
    <row r="27" spans="3:11" ht="13.5" customHeight="1" thickBot="1" x14ac:dyDescent="0.25">
      <c r="C27" s="55" t="s">
        <v>38</v>
      </c>
      <c r="D27" s="54"/>
      <c r="E27" s="54"/>
      <c r="F27" s="54"/>
      <c r="G27" s="54"/>
      <c r="H27" s="54"/>
      <c r="I27" s="56"/>
    </row>
    <row r="28" spans="3:11" ht="13.5" customHeight="1" thickBot="1" x14ac:dyDescent="0.25">
      <c r="C28" s="13" t="s">
        <v>37</v>
      </c>
      <c r="D28" s="18">
        <v>486605.69999999972</v>
      </c>
      <c r="E28" s="16">
        <v>3641014.79</v>
      </c>
      <c r="F28" s="16">
        <v>3622480.28</v>
      </c>
      <c r="G28" s="16">
        <v>3309788.72</v>
      </c>
      <c r="H28" s="16">
        <f>+D28+E28-F28</f>
        <v>505140.20999999996</v>
      </c>
      <c r="I28" s="58" t="s">
        <v>36</v>
      </c>
      <c r="K28" s="31">
        <f>24990.6+52786.47+10199.51+398629.12</f>
        <v>486605.7</v>
      </c>
    </row>
    <row r="29" spans="3:11" ht="13.5" customHeight="1" thickBot="1" x14ac:dyDescent="0.25">
      <c r="C29" s="13" t="s">
        <v>35</v>
      </c>
      <c r="D29" s="18">
        <v>285429.13000000035</v>
      </c>
      <c r="E29" s="17">
        <v>1371096.2</v>
      </c>
      <c r="F29" s="17">
        <v>1350516.1</v>
      </c>
      <c r="G29" s="16">
        <v>1310073.0900000001</v>
      </c>
      <c r="H29" s="16">
        <f>+D29+E29-F29</f>
        <v>306009.23000000021</v>
      </c>
      <c r="I29" s="59"/>
      <c r="K29" s="31">
        <f>216312.43-16162.04+15526.71+56645.5+13106.53</f>
        <v>285429.13</v>
      </c>
    </row>
    <row r="30" spans="3:11" ht="13.5" customHeight="1" thickBot="1" x14ac:dyDescent="0.25">
      <c r="C30" s="13" t="s">
        <v>34</v>
      </c>
      <c r="D30" s="18">
        <v>141182.61999999988</v>
      </c>
      <c r="E30" s="17">
        <v>828206.07</v>
      </c>
      <c r="F30" s="17">
        <v>818400.74</v>
      </c>
      <c r="G30" s="16">
        <v>833759.69</v>
      </c>
      <c r="H30" s="16">
        <f>+D30+E30-F30</f>
        <v>150987.94999999984</v>
      </c>
      <c r="I30" s="59"/>
      <c r="K30" s="31">
        <f>40627.62+95543.47-3941.33+8952.86</f>
        <v>141182.62</v>
      </c>
    </row>
    <row r="31" spans="3:11" ht="13.5" customHeight="1" thickBot="1" x14ac:dyDescent="0.25">
      <c r="C31" s="13" t="s">
        <v>33</v>
      </c>
      <c r="D31" s="18">
        <v>87854.450000000244</v>
      </c>
      <c r="E31" s="17">
        <v>541905.27</v>
      </c>
      <c r="F31" s="17">
        <v>525451.64</v>
      </c>
      <c r="G31" s="16">
        <v>552668.04</v>
      </c>
      <c r="H31" s="16">
        <f>+D31+E31-F31</f>
        <v>104308.08000000019</v>
      </c>
      <c r="I31" s="59"/>
      <c r="K31" s="1">
        <f>13842.27-47.95+36660.61-1382.78+6781.82+32225.6-1878.52+1653.4</f>
        <v>87854.45</v>
      </c>
    </row>
    <row r="32" spans="3:11" ht="13.5" customHeight="1" thickBot="1" x14ac:dyDescent="0.25">
      <c r="C32" s="13" t="s">
        <v>32</v>
      </c>
      <c r="D32" s="18">
        <v>3135.919999999991</v>
      </c>
      <c r="E32" s="17">
        <v>83219.19</v>
      </c>
      <c r="F32" s="17">
        <v>82154.81</v>
      </c>
      <c r="G32" s="16"/>
      <c r="H32" s="16">
        <f>+D32+E32-F32</f>
        <v>4200.2999999999884</v>
      </c>
      <c r="I32" s="60"/>
      <c r="K32" s="1">
        <f>10.77+49.3+3.5+2381.58-209.93+1217.47-381.95+65.18</f>
        <v>3135.9200000000005</v>
      </c>
    </row>
    <row r="33" spans="3:11" ht="13.5" customHeight="1" thickBot="1" x14ac:dyDescent="0.25">
      <c r="C33" s="13" t="s">
        <v>7</v>
      </c>
      <c r="D33" s="12">
        <f>SUM(D28:D32)</f>
        <v>1004207.8200000002</v>
      </c>
      <c r="E33" s="12">
        <f>SUM(E28:E32)</f>
        <v>6465441.5200000005</v>
      </c>
      <c r="F33" s="12">
        <f>SUM(F28:F32)</f>
        <v>6399003.5699999994</v>
      </c>
      <c r="G33" s="12">
        <f>SUM(G28:G32)</f>
        <v>6006289.54</v>
      </c>
      <c r="H33" s="12">
        <f>SUM(H28:H32)</f>
        <v>1070645.7700000003</v>
      </c>
      <c r="I33" s="30"/>
    </row>
    <row r="34" spans="3:11" ht="13.5" customHeight="1" thickBot="1" x14ac:dyDescent="0.25">
      <c r="C34" s="54" t="s">
        <v>31</v>
      </c>
      <c r="D34" s="54"/>
      <c r="E34" s="54"/>
      <c r="F34" s="54"/>
      <c r="G34" s="54"/>
      <c r="H34" s="54"/>
      <c r="I34" s="54"/>
    </row>
    <row r="35" spans="3:11" ht="49.5" customHeight="1" thickBot="1" x14ac:dyDescent="0.25">
      <c r="C35" s="20" t="s">
        <v>30</v>
      </c>
      <c r="D35" s="29" t="s">
        <v>29</v>
      </c>
      <c r="E35" s="28" t="s">
        <v>28</v>
      </c>
      <c r="F35" s="28" t="s">
        <v>27</v>
      </c>
      <c r="G35" s="28" t="s">
        <v>26</v>
      </c>
      <c r="H35" s="28" t="s">
        <v>25</v>
      </c>
      <c r="I35" s="27" t="s">
        <v>24</v>
      </c>
    </row>
    <row r="36" spans="3:11" ht="22.5" customHeight="1" thickBot="1" x14ac:dyDescent="0.25">
      <c r="C36" s="26" t="s">
        <v>23</v>
      </c>
      <c r="D36" s="25">
        <f>265875.719999999-9768.76</f>
        <v>256106.95999999897</v>
      </c>
      <c r="E36" s="15">
        <v>2511457.71</v>
      </c>
      <c r="F36" s="15">
        <v>2494151.7999999998</v>
      </c>
      <c r="G36" s="16">
        <f>+E36</f>
        <v>2511457.71</v>
      </c>
      <c r="H36" s="15">
        <f t="shared" ref="H36:H46" si="0">+D36+E36-F36</f>
        <v>273412.86999999918</v>
      </c>
      <c r="I36" s="49" t="s">
        <v>22</v>
      </c>
      <c r="J36" s="24">
        <f>207483.78-1180.22+10.62-0.53+37.07-1.85+3.92+27.04-D36</f>
        <v>-49727.129999998957</v>
      </c>
      <c r="K36" s="24">
        <f>256106.96+1097.94+3996.9+510.86+4156.86+0.78+5.42-H36</f>
        <v>-7537.1499999992084</v>
      </c>
    </row>
    <row r="37" spans="3:11" ht="14.25" customHeight="1" thickBot="1" x14ac:dyDescent="0.25">
      <c r="C37" s="13" t="s">
        <v>21</v>
      </c>
      <c r="D37" s="18">
        <v>54064.889999999723</v>
      </c>
      <c r="E37" s="16">
        <v>505634.19</v>
      </c>
      <c r="F37" s="16">
        <v>502540.67</v>
      </c>
      <c r="G37" s="16">
        <v>542313.63</v>
      </c>
      <c r="H37" s="15">
        <f t="shared" si="0"/>
        <v>57158.409999999742</v>
      </c>
      <c r="I37" s="50"/>
      <c r="J37" s="24"/>
    </row>
    <row r="38" spans="3:11" ht="13.5" customHeight="1" thickBot="1" x14ac:dyDescent="0.25">
      <c r="C38" s="20" t="s">
        <v>20</v>
      </c>
      <c r="D38" s="23">
        <v>11770.119999999999</v>
      </c>
      <c r="E38" s="16"/>
      <c r="F38" s="16">
        <v>1483.22</v>
      </c>
      <c r="G38" s="16"/>
      <c r="H38" s="15">
        <f t="shared" si="0"/>
        <v>10286.9</v>
      </c>
      <c r="I38" s="21"/>
    </row>
    <row r="39" spans="3:11" ht="12.75" customHeight="1" thickBot="1" x14ac:dyDescent="0.25">
      <c r="C39" s="13" t="s">
        <v>19</v>
      </c>
      <c r="D39" s="18">
        <v>29886.920000000042</v>
      </c>
      <c r="E39" s="16">
        <v>289729.53000000003</v>
      </c>
      <c r="F39" s="16">
        <v>287896.01</v>
      </c>
      <c r="G39" s="16">
        <f>+E39</f>
        <v>289729.53000000003</v>
      </c>
      <c r="H39" s="15">
        <f t="shared" si="0"/>
        <v>31720.440000000061</v>
      </c>
      <c r="I39" s="21" t="s">
        <v>18</v>
      </c>
    </row>
    <row r="40" spans="3:11" ht="26.25" customHeight="1" thickBot="1" x14ac:dyDescent="0.25">
      <c r="C40" s="13" t="s">
        <v>17</v>
      </c>
      <c r="D40" s="18">
        <v>55268.069999999949</v>
      </c>
      <c r="E40" s="16">
        <v>550213.62</v>
      </c>
      <c r="F40" s="22">
        <v>546430.76</v>
      </c>
      <c r="G40" s="16">
        <v>446087.46</v>
      </c>
      <c r="H40" s="15">
        <f t="shared" si="0"/>
        <v>59050.929999999935</v>
      </c>
      <c r="I40" s="14" t="s">
        <v>16</v>
      </c>
      <c r="J40" s="1">
        <f>29124.35-251.59+14479.69</f>
        <v>43352.45</v>
      </c>
      <c r="K40" s="1">
        <f>7524.57+12148.21+35595.29</f>
        <v>55268.07</v>
      </c>
    </row>
    <row r="41" spans="3:11" ht="27.75" customHeight="1" thickBot="1" x14ac:dyDescent="0.25">
      <c r="C41" s="13" t="s">
        <v>15</v>
      </c>
      <c r="D41" s="18">
        <v>2688.5400000000009</v>
      </c>
      <c r="E41" s="17">
        <v>26465.67</v>
      </c>
      <c r="F41" s="17">
        <v>26526.44</v>
      </c>
      <c r="G41" s="16">
        <f>+E41</f>
        <v>26465.67</v>
      </c>
      <c r="H41" s="15">
        <f t="shared" si="0"/>
        <v>2627.7700000000004</v>
      </c>
      <c r="I41" s="14" t="s">
        <v>14</v>
      </c>
    </row>
    <row r="42" spans="3:11" ht="13.5" customHeight="1" thickBot="1" x14ac:dyDescent="0.25">
      <c r="C42" s="20" t="s">
        <v>13</v>
      </c>
      <c r="D42" s="18">
        <v>43854.869999999995</v>
      </c>
      <c r="E42" s="17">
        <v>325463.21000000002</v>
      </c>
      <c r="F42" s="17">
        <v>321974.87</v>
      </c>
      <c r="G42" s="16">
        <f>+E42</f>
        <v>325463.21000000002</v>
      </c>
      <c r="H42" s="15">
        <f t="shared" si="0"/>
        <v>47343.210000000021</v>
      </c>
      <c r="I42" s="21"/>
    </row>
    <row r="43" spans="3:11" ht="13.5" customHeight="1" thickBot="1" x14ac:dyDescent="0.25">
      <c r="C43" s="13" t="s">
        <v>12</v>
      </c>
      <c r="D43" s="19">
        <v>12450.940000000002</v>
      </c>
      <c r="E43" s="17">
        <v>126757.44</v>
      </c>
      <c r="F43" s="17">
        <v>126240.66</v>
      </c>
      <c r="G43" s="16">
        <f>+E43</f>
        <v>126757.44</v>
      </c>
      <c r="H43" s="15">
        <f t="shared" si="0"/>
        <v>12967.720000000001</v>
      </c>
      <c r="I43" s="14" t="s">
        <v>11</v>
      </c>
    </row>
    <row r="44" spans="3:11" ht="13.5" customHeight="1" thickBot="1" x14ac:dyDescent="0.25">
      <c r="C44" s="13" t="s">
        <v>10</v>
      </c>
      <c r="D44" s="19">
        <v>9768.76</v>
      </c>
      <c r="E44" s="17">
        <v>135217.87</v>
      </c>
      <c r="F44" s="17">
        <v>135388.42000000001</v>
      </c>
      <c r="G44" s="16">
        <f>+E44</f>
        <v>135217.87</v>
      </c>
      <c r="H44" s="15">
        <f t="shared" si="0"/>
        <v>9598.2099999999919</v>
      </c>
      <c r="I44" s="14"/>
    </row>
    <row r="45" spans="3:11" ht="13.5" customHeight="1" thickBot="1" x14ac:dyDescent="0.25">
      <c r="C45" s="20" t="s">
        <v>9</v>
      </c>
      <c r="D45" s="19">
        <v>60141.66</v>
      </c>
      <c r="E45" s="17">
        <v>188550.33</v>
      </c>
      <c r="F45" s="17">
        <v>167443.69</v>
      </c>
      <c r="G45" s="16">
        <f>+E45</f>
        <v>188550.33</v>
      </c>
      <c r="H45" s="15">
        <f t="shared" si="0"/>
        <v>81248.299999999988</v>
      </c>
      <c r="I45" s="14"/>
      <c r="J45" s="1">
        <f>7065.6+3498.78</f>
        <v>10564.380000000001</v>
      </c>
      <c r="K45" s="1">
        <f>20112.66-173.9+40554.11-351.21</f>
        <v>60141.659999999996</v>
      </c>
    </row>
    <row r="46" spans="3:11" ht="13.5" hidden="1" customHeight="1" thickBot="1" x14ac:dyDescent="0.25">
      <c r="C46" s="13" t="s">
        <v>8</v>
      </c>
      <c r="D46" s="18">
        <v>0</v>
      </c>
      <c r="E46" s="17"/>
      <c r="F46" s="17"/>
      <c r="G46" s="16"/>
      <c r="H46" s="15">
        <f t="shared" si="0"/>
        <v>0</v>
      </c>
      <c r="I46" s="14"/>
    </row>
    <row r="47" spans="3:11" s="10" customFormat="1" ht="13.5" customHeight="1" thickBot="1" x14ac:dyDescent="0.25">
      <c r="C47" s="13" t="s">
        <v>7</v>
      </c>
      <c r="D47" s="12">
        <f>SUM(D36:D46)</f>
        <v>536001.7299999987</v>
      </c>
      <c r="E47" s="12">
        <f>SUM(E36:E46)</f>
        <v>4659489.57</v>
      </c>
      <c r="F47" s="12">
        <f>SUM(F36:F46)</f>
        <v>4610076.54</v>
      </c>
      <c r="G47" s="12">
        <f>SUM(G36:G46)</f>
        <v>4592042.8500000006</v>
      </c>
      <c r="H47" s="12">
        <f>SUM(H36:H46)</f>
        <v>585414.75999999885</v>
      </c>
      <c r="I47" s="11"/>
    </row>
    <row r="48" spans="3:11" ht="13.5" customHeight="1" thickBot="1" x14ac:dyDescent="0.25">
      <c r="C48" s="51" t="s">
        <v>6</v>
      </c>
      <c r="D48" s="51"/>
      <c r="E48" s="51"/>
      <c r="F48" s="51"/>
      <c r="G48" s="51"/>
      <c r="H48" s="51"/>
      <c r="I48" s="51"/>
    </row>
    <row r="49" spans="3:9" ht="39.75" customHeight="1" thickBot="1" x14ac:dyDescent="0.25">
      <c r="C49" s="9" t="s">
        <v>5</v>
      </c>
      <c r="D49" s="46" t="s">
        <v>4</v>
      </c>
      <c r="E49" s="47"/>
      <c r="F49" s="47"/>
      <c r="G49" s="47"/>
      <c r="H49" s="48"/>
      <c r="I49" s="8" t="s">
        <v>3</v>
      </c>
    </row>
    <row r="50" spans="3:9" ht="21.75" customHeight="1" x14ac:dyDescent="0.3">
      <c r="C50" s="7" t="s">
        <v>2</v>
      </c>
      <c r="D50" s="7"/>
      <c r="E50" s="7"/>
      <c r="F50" s="7"/>
      <c r="G50" s="7"/>
      <c r="H50" s="6">
        <f>+H33+H47</f>
        <v>1656060.5299999991</v>
      </c>
    </row>
    <row r="51" spans="3:9" ht="14.25" hidden="1" customHeight="1" x14ac:dyDescent="0.25">
      <c r="C51" s="5" t="s">
        <v>1</v>
      </c>
      <c r="D51" s="5"/>
    </row>
    <row r="52" spans="3:9" ht="12.75" customHeight="1" x14ac:dyDescent="0.2">
      <c r="C52" s="4" t="s">
        <v>0</v>
      </c>
    </row>
    <row r="53" spans="3:9" x14ac:dyDescent="0.2">
      <c r="E53" s="3"/>
      <c r="F53" s="3"/>
    </row>
    <row r="54" spans="3:9" x14ac:dyDescent="0.2">
      <c r="D54" s="3"/>
      <c r="E54" s="3"/>
      <c r="F54" s="3"/>
      <c r="G54" s="3"/>
      <c r="H54" s="3"/>
    </row>
    <row r="55" spans="3:9" x14ac:dyDescent="0.2">
      <c r="H55" s="3"/>
    </row>
  </sheetData>
  <mergeCells count="10">
    <mergeCell ref="D49:H49"/>
    <mergeCell ref="I36:I37"/>
    <mergeCell ref="C48:I48"/>
    <mergeCell ref="C22:I22"/>
    <mergeCell ref="C23:I23"/>
    <mergeCell ref="C34:I34"/>
    <mergeCell ref="C27:I27"/>
    <mergeCell ref="C25:I25"/>
    <mergeCell ref="I28:I32"/>
    <mergeCell ref="C24:I24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6"/>
  <sheetViews>
    <sheetView topLeftCell="A16" zoomScaleNormal="100" zoomScaleSheetLayoutView="120" workbookViewId="0">
      <selection activeCell="H25" sqref="H25"/>
    </sheetView>
  </sheetViews>
  <sheetFormatPr defaultRowHeight="15" x14ac:dyDescent="0.25"/>
  <cols>
    <col min="1" max="1" width="4.5703125" style="39" customWidth="1"/>
    <col min="2" max="2" width="12.42578125" style="39" customWidth="1"/>
    <col min="3" max="3" width="13.28515625" style="39" hidden="1" customWidth="1"/>
    <col min="4" max="4" width="12.140625" style="39" customWidth="1"/>
    <col min="5" max="5" width="13.5703125" style="39" customWidth="1"/>
    <col min="6" max="6" width="13.28515625" style="39" customWidth="1"/>
    <col min="7" max="7" width="14.28515625" style="39" customWidth="1"/>
    <col min="8" max="8" width="15.140625" style="39" customWidth="1"/>
    <col min="9" max="9" width="14.7109375" style="39" customWidth="1"/>
    <col min="10" max="16384" width="9.140625" style="39"/>
  </cols>
  <sheetData>
    <row r="13" spans="1:9" x14ac:dyDescent="0.25">
      <c r="A13" s="61" t="s">
        <v>73</v>
      </c>
      <c r="B13" s="61"/>
      <c r="C13" s="61"/>
      <c r="D13" s="61"/>
      <c r="E13" s="61"/>
      <c r="F13" s="61"/>
      <c r="G13" s="61"/>
      <c r="H13" s="61"/>
      <c r="I13" s="61"/>
    </row>
    <row r="14" spans="1:9" x14ac:dyDescent="0.25">
      <c r="A14" s="61" t="s">
        <v>72</v>
      </c>
      <c r="B14" s="61"/>
      <c r="C14" s="61"/>
      <c r="D14" s="61"/>
      <c r="E14" s="61"/>
      <c r="F14" s="61"/>
      <c r="G14" s="61"/>
      <c r="H14" s="61"/>
      <c r="I14" s="61"/>
    </row>
    <row r="15" spans="1:9" x14ac:dyDescent="0.25">
      <c r="A15" s="61" t="s">
        <v>71</v>
      </c>
      <c r="B15" s="61"/>
      <c r="C15" s="61"/>
      <c r="D15" s="61"/>
      <c r="E15" s="61"/>
      <c r="F15" s="61"/>
      <c r="G15" s="61"/>
      <c r="H15" s="61"/>
      <c r="I15" s="61"/>
    </row>
    <row r="16" spans="1:9" ht="60" x14ac:dyDescent="0.25">
      <c r="A16" s="44" t="s">
        <v>70</v>
      </c>
      <c r="B16" s="44" t="s">
        <v>69</v>
      </c>
      <c r="C16" s="44" t="s">
        <v>68</v>
      </c>
      <c r="D16" s="44" t="s">
        <v>67</v>
      </c>
      <c r="E16" s="44" t="s">
        <v>66</v>
      </c>
      <c r="F16" s="45" t="s">
        <v>65</v>
      </c>
      <c r="G16" s="45" t="s">
        <v>64</v>
      </c>
      <c r="H16" s="44" t="s">
        <v>63</v>
      </c>
      <c r="I16" s="44" t="s">
        <v>62</v>
      </c>
    </row>
    <row r="17" spans="1:9" x14ac:dyDescent="0.25">
      <c r="A17" s="43" t="s">
        <v>61</v>
      </c>
      <c r="B17" s="42">
        <v>170.63183000000004</v>
      </c>
      <c r="C17" s="42"/>
      <c r="D17" s="42">
        <v>505.63418999999999</v>
      </c>
      <c r="E17" s="42">
        <v>502.54066999999998</v>
      </c>
      <c r="F17" s="42">
        <v>11.845000000000001</v>
      </c>
      <c r="G17" s="42">
        <v>542.31362999999999</v>
      </c>
      <c r="H17" s="42">
        <v>57.158410000000003</v>
      </c>
      <c r="I17" s="42">
        <f>B17+D17+F17-G17</f>
        <v>145.79739000000006</v>
      </c>
    </row>
    <row r="19" spans="1:9" x14ac:dyDescent="0.25">
      <c r="A19" s="39" t="s">
        <v>60</v>
      </c>
    </row>
    <row r="20" spans="1:9" x14ac:dyDescent="0.25">
      <c r="A20" s="41" t="s">
        <v>59</v>
      </c>
    </row>
    <row r="21" spans="1:9" x14ac:dyDescent="0.25">
      <c r="A21" s="41" t="s">
        <v>58</v>
      </c>
    </row>
    <row r="22" spans="1:9" x14ac:dyDescent="0.25">
      <c r="A22" s="40" t="s">
        <v>57</v>
      </c>
    </row>
    <row r="23" spans="1:9" x14ac:dyDescent="0.25">
      <c r="A23" s="40" t="s">
        <v>56</v>
      </c>
    </row>
    <row r="24" spans="1:9" x14ac:dyDescent="0.25">
      <c r="A24" s="40" t="s">
        <v>55</v>
      </c>
    </row>
    <row r="25" spans="1:9" x14ac:dyDescent="0.25">
      <c r="A25" s="40" t="s">
        <v>54</v>
      </c>
    </row>
    <row r="26" spans="1:9" x14ac:dyDescent="0.25">
      <c r="A26" s="40" t="s">
        <v>53</v>
      </c>
    </row>
    <row r="27" spans="1:9" x14ac:dyDescent="0.25">
      <c r="A27" s="40" t="s">
        <v>52</v>
      </c>
    </row>
    <row r="28" spans="1:9" x14ac:dyDescent="0.25">
      <c r="A28" s="40" t="s">
        <v>51</v>
      </c>
    </row>
    <row r="29" spans="1:9" x14ac:dyDescent="0.25">
      <c r="A29" s="40" t="s">
        <v>50</v>
      </c>
    </row>
    <row r="30" spans="1:9" x14ac:dyDescent="0.25">
      <c r="A30" s="40" t="s">
        <v>49</v>
      </c>
    </row>
    <row r="31" spans="1:9" x14ac:dyDescent="0.25">
      <c r="A31" s="40" t="s">
        <v>48</v>
      </c>
    </row>
    <row r="32" spans="1:9" x14ac:dyDescent="0.25">
      <c r="A32" s="40" t="s">
        <v>47</v>
      </c>
    </row>
    <row r="33" spans="1:1" x14ac:dyDescent="0.25">
      <c r="A33" s="40" t="s">
        <v>46</v>
      </c>
    </row>
    <row r="34" spans="1:1" x14ac:dyDescent="0.25">
      <c r="A34" s="39" t="s">
        <v>45</v>
      </c>
    </row>
    <row r="35" spans="1:1" x14ac:dyDescent="0.25">
      <c r="A35" s="39" t="s">
        <v>44</v>
      </c>
    </row>
    <row r="36" spans="1:1" x14ac:dyDescent="0.25">
      <c r="A36" s="39" t="s">
        <v>43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Молодцова 13</vt:lpstr>
      <vt:lpstr>Молодцова 13 (2)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2018-04-02T10:35:58Z</dcterms:created>
  <dcterms:modified xsi:type="dcterms:W3CDTF">2018-04-03T12:15:30Z</dcterms:modified>
</cp:coreProperties>
</file>