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Школьная1" sheetId="2" r:id="rId1"/>
    <sheet name="Школьная 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K27" i="2"/>
  <c r="H28" i="2"/>
  <c r="K28" i="2"/>
  <c r="H29" i="2"/>
  <c r="K29" i="2"/>
  <c r="H30" i="2"/>
  <c r="K30" i="2"/>
  <c r="H31" i="2"/>
  <c r="K31" i="2"/>
  <c r="D32" i="2"/>
  <c r="E32" i="2"/>
  <c r="F32" i="2"/>
  <c r="G32" i="2"/>
  <c r="H32" i="2"/>
  <c r="D35" i="2"/>
  <c r="J35" i="2" s="1"/>
  <c r="G35" i="2"/>
  <c r="H35" i="2"/>
  <c r="K35" i="2"/>
  <c r="H36" i="2"/>
  <c r="H37" i="2"/>
  <c r="H38" i="2"/>
  <c r="H39" i="2"/>
  <c r="J39" i="2"/>
  <c r="K39" i="2"/>
  <c r="G40" i="2"/>
  <c r="H40" i="2"/>
  <c r="G41" i="2"/>
  <c r="H41" i="2"/>
  <c r="J41" i="2"/>
  <c r="G42" i="2"/>
  <c r="G45" i="2" s="1"/>
  <c r="H42" i="2"/>
  <c r="J42" i="2"/>
  <c r="K42" i="2"/>
  <c r="G43" i="2"/>
  <c r="H43" i="2"/>
  <c r="G44" i="2"/>
  <c r="H44" i="2"/>
  <c r="D45" i="2"/>
  <c r="E45" i="2"/>
  <c r="F45" i="2"/>
  <c r="H45" i="2"/>
  <c r="H50" i="2" s="1"/>
  <c r="F17" i="1"/>
  <c r="I17" i="1" s="1"/>
</calcChain>
</file>

<file path=xl/sharedStrings.xml><?xml version="1.0" encoding="utf-8"?>
<sst xmlns="http://schemas.openxmlformats.org/spreadsheetml/2006/main" count="76" uniqueCount="67">
  <si>
    <t xml:space="preserve">герметизация стыков стеновых  панелей - 30.00 т.р. </t>
  </si>
  <si>
    <t>аврийное обслуживание - 0.63 т.р.</t>
  </si>
  <si>
    <t>прочее - 0.83 т.р.</t>
  </si>
  <si>
    <t>замена КТПР в ТР - 8.72 тр</t>
  </si>
  <si>
    <t>ремонт канализационного лежака - 343.83 т.р.</t>
  </si>
  <si>
    <t>работы по электрике - 0.18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</si>
  <si>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384</t>
    </r>
    <r>
      <rPr>
        <b/>
        <sz val="11"/>
        <color indexed="8"/>
        <rFont val="Calibri"/>
        <family val="2"/>
        <charset val="204"/>
      </rPr>
      <t xml:space="preserve">,19 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</si>
  <si>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</si>
  <si>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</si>
  <si>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</si>
  <si>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</si>
  <si>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</si>
  <si>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</si>
  <si>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</si>
  <si>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</si>
  <si>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</si>
  <si>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</si>
  <si>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 по ул. Школьная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</si>
  <si>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</si>
  <si>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</si>
  <si>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</si>
  <si>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</si>
  <si>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</si>
  <si>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ИП Благовский А.Ю.</t>
  </si>
  <si>
    <t xml:space="preserve">Поступило от ИП Благовский А.Ю. за управление и содержание общедомового имущества, и за сбор ТБО 9109,16 руб. </t>
  </si>
  <si>
    <t>ИП Саакян Г.Р.</t>
  </si>
  <si>
    <t xml:space="preserve">Поступило от ИП Саакян Г.Р. за управление и содержание общедомового имущества, и за сбор ТБО 6707,79 руб. </t>
  </si>
  <si>
    <t>ЦИТ "Домашние сети",  ООО "Перспектива", ООО "ГМК"</t>
  </si>
  <si>
    <t>Поступило от ЦИТ "Домашние сети" за размещение интернет оборудования 2160,00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</si>
  <si>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</si>
  <si>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</si>
  <si>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</si>
  <si>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</si>
  <si>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</si>
  <si>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</si>
  <si>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</si>
  <si>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</si>
  <si>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</si>
  <si>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</si>
  <si>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</si>
  <si>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</si>
  <si>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</si>
  <si>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</si>
  <si>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</si>
  <si>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</si>
  <si>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Н/2008-10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</si>
  <si>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</si>
  <si>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</si>
  <si>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</si>
  <si>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</si>
  <si>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</si>
  <si>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</si>
  <si>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</si>
  <si>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</si>
  <si>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</si>
  <si>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</si>
  <si>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</si>
  <si>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</si>
  <si>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</si>
  <si>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</si>
  <si>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</si>
  <si>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</si>
  <si>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</si>
  <si>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  по ул. Школьная с 01.01.2014г.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</si>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</sst>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1" fillId="0" borderId="0" xfId="1" applyFont="1" applyFill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2" applyFill="1"/>
    <xf numFmtId="0" fontId="5" fillId="0" borderId="0" xfId="2" applyFont="1" applyFill="1"/>
    <xf numFmtId="4" fontId="5" fillId="0" borderId="0" xfId="2" applyNumberFormat="1" applyFont="1" applyFill="1"/>
    <xf numFmtId="0" fontId="6" fillId="0" borderId="0" xfId="2" applyFont="1" applyFill="1"/>
    <xf numFmtId="0" fontId="7" fillId="0" borderId="0" xfId="2" applyFont="1" applyFill="1"/>
    <xf numFmtId="4" fontId="8" fillId="0" borderId="0" xfId="2" applyNumberFormat="1" applyFont="1" applyFill="1"/>
    <xf numFmtId="0" fontId="9" fillId="0" borderId="0" xfId="2" applyFont="1" applyFill="1"/>
    <xf numFmtId="0" fontId="5" fillId="0" borderId="2" xfId="2" applyFont="1" applyFill="1" applyBorder="1" applyAlignment="1">
      <alignment horizontal="center" wrapText="1"/>
    </xf>
    <xf numFmtId="0" fontId="4" fillId="0" borderId="3" xfId="2" applyFill="1" applyBorder="1" applyAlignment="1">
      <alignment horizontal="center" vertical="top" wrapText="1"/>
    </xf>
    <xf numFmtId="0" fontId="4" fillId="0" borderId="4" xfId="2" applyFill="1" applyBorder="1" applyAlignment="1">
      <alignment horizontal="center" vertical="top" wrapText="1"/>
    </xf>
    <xf numFmtId="4" fontId="5" fillId="0" borderId="5" xfId="2" applyNumberFormat="1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wrapText="1"/>
    </xf>
    <xf numFmtId="0" fontId="6" fillId="0" borderId="6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4" fillId="0" borderId="0" xfId="2" applyFont="1" applyFill="1"/>
    <xf numFmtId="0" fontId="10" fillId="0" borderId="8" xfId="2" applyFont="1" applyFill="1" applyBorder="1" applyAlignment="1">
      <alignment horizontal="center" vertical="top" wrapText="1"/>
    </xf>
    <xf numFmtId="4" fontId="10" fillId="0" borderId="8" xfId="2" applyNumberFormat="1" applyFont="1" applyFill="1" applyBorder="1" applyAlignment="1">
      <alignment vertical="top" wrapText="1"/>
    </xf>
    <xf numFmtId="0" fontId="10" fillId="0" borderId="9" xfId="2" applyFont="1" applyFill="1" applyBorder="1" applyAlignment="1">
      <alignment horizontal="center" vertical="top" wrapText="1"/>
    </xf>
    <xf numFmtId="0" fontId="5" fillId="0" borderId="8" xfId="2" applyFont="1" applyFill="1" applyBorder="1" applyAlignment="1">
      <alignment horizontal="center" vertical="top" wrapText="1"/>
    </xf>
    <xf numFmtId="4" fontId="11" fillId="0" borderId="8" xfId="2" applyNumberFormat="1" applyFont="1" applyFill="1" applyBorder="1" applyAlignment="1">
      <alignment vertical="top" wrapText="1"/>
    </xf>
    <xf numFmtId="4" fontId="11" fillId="0" borderId="3" xfId="2" applyNumberFormat="1" applyFont="1" applyFill="1" applyBorder="1" applyAlignment="1">
      <alignment vertical="top" wrapText="1"/>
    </xf>
    <xf numFmtId="4" fontId="5" fillId="0" borderId="8" xfId="2" applyNumberFormat="1" applyFont="1" applyFill="1" applyBorder="1" applyAlignment="1">
      <alignment vertical="top" wrapText="1"/>
    </xf>
    <xf numFmtId="4" fontId="5" fillId="0" borderId="8" xfId="2" applyNumberFormat="1" applyFont="1" applyFill="1" applyBorder="1" applyAlignment="1">
      <alignment horizontal="right" vertical="top" wrapText="1"/>
    </xf>
    <xf numFmtId="0" fontId="12" fillId="0" borderId="8" xfId="2" applyFont="1" applyFill="1" applyBorder="1" applyAlignment="1">
      <alignment horizontal="center" vertical="top" wrapText="1"/>
    </xf>
    <xf numFmtId="0" fontId="13" fillId="0" borderId="9" xfId="2" applyFont="1" applyFill="1" applyBorder="1" applyAlignment="1">
      <alignment horizontal="center" vertical="top" wrapText="1"/>
    </xf>
    <xf numFmtId="4" fontId="6" fillId="0" borderId="8" xfId="2" applyNumberFormat="1" applyFont="1" applyFill="1" applyBorder="1" applyAlignment="1">
      <alignment horizontal="right" vertical="top" wrapText="1"/>
    </xf>
    <xf numFmtId="4" fontId="4" fillId="0" borderId="0" xfId="2" applyNumberFormat="1" applyFill="1"/>
    <xf numFmtId="0" fontId="14" fillId="0" borderId="9" xfId="2" applyFont="1" applyFill="1" applyBorder="1" applyAlignment="1">
      <alignment horizontal="center" vertical="center" wrapText="1"/>
    </xf>
    <xf numFmtId="2" fontId="4" fillId="0" borderId="0" xfId="2" applyNumberFormat="1" applyFill="1"/>
    <xf numFmtId="0" fontId="6" fillId="0" borderId="10" xfId="2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right" vertical="top" wrapText="1"/>
    </xf>
    <xf numFmtId="0" fontId="13" fillId="0" borderId="2" xfId="2" applyFont="1" applyFill="1" applyBorder="1" applyAlignment="1">
      <alignment horizontal="center" vertical="top" wrapText="1"/>
    </xf>
    <xf numFmtId="0" fontId="13" fillId="0" borderId="8" xfId="2" applyFont="1" applyFill="1" applyBorder="1" applyAlignment="1">
      <alignment horizontal="center" vertical="top" wrapText="1"/>
    </xf>
    <xf numFmtId="0" fontId="15" fillId="0" borderId="3" xfId="2" applyFont="1" applyFill="1" applyBorder="1" applyAlignment="1">
      <alignment horizontal="center" vertical="top" wrapText="1"/>
    </xf>
    <xf numFmtId="0" fontId="13" fillId="0" borderId="3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5" fillId="0" borderId="9" xfId="2" applyFont="1" applyFill="1" applyBorder="1" applyAlignment="1">
      <alignment horizontal="center" vertical="center" wrapText="1"/>
    </xf>
    <xf numFmtId="4" fontId="11" fillId="0" borderId="2" xfId="2" applyNumberFormat="1" applyFont="1" applyFill="1" applyBorder="1" applyAlignment="1">
      <alignment vertical="top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vertical="top" wrapText="1"/>
    </xf>
    <xf numFmtId="0" fontId="16" fillId="0" borderId="13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8" fillId="0" borderId="0" xfId="2" applyFont="1" applyFill="1" applyBorder="1"/>
    <xf numFmtId="0" fontId="10" fillId="0" borderId="0" xfId="2" applyFont="1" applyFill="1" applyAlignment="1">
      <alignment horizontal="center"/>
    </xf>
    <xf numFmtId="0" fontId="18" fillId="0" borderId="3" xfId="2" applyFont="1" applyFill="1" applyBorder="1"/>
    <xf numFmtId="0" fontId="18" fillId="0" borderId="4" xfId="2" applyFont="1" applyFill="1" applyBorder="1"/>
    <xf numFmtId="0" fontId="10" fillId="0" borderId="4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8" fillId="0" borderId="0" xfId="2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21" zoomScaleNormal="100" workbookViewId="0">
      <selection activeCell="C23" sqref="C23:I23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9.28515625" style="8" customWidth="1"/>
    <col min="4" max="4" width="13.140625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" style="8" customWidth="1"/>
    <col min="9" max="9" width="22.140625" style="8" customWidth="1"/>
    <col min="10" max="10" width="10.140625" style="7" hidden="1" customWidth="1"/>
    <col min="11" max="11" width="9.5703125" style="7" hidden="1" customWidth="1"/>
    <col min="12" max="16384" width="9.140625" style="7"/>
  </cols>
  <sheetData>
    <row r="1" spans="3:9" ht="12.75" hidden="1" customHeight="1" x14ac:dyDescent="0.2">
      <c r="C1" s="58"/>
      <c r="D1" s="58"/>
      <c r="E1" s="58"/>
      <c r="F1" s="58"/>
      <c r="G1" s="58"/>
      <c r="H1" s="58"/>
      <c r="I1" s="58"/>
    </row>
    <row r="2" spans="3:9" ht="13.5" hidden="1" customHeight="1" thickBot="1" x14ac:dyDescent="0.25">
      <c r="C2" s="58"/>
      <c r="D2" s="58"/>
      <c r="E2" s="58" t="s">
        <v>66</v>
      </c>
      <c r="F2" s="58"/>
      <c r="G2" s="58"/>
      <c r="H2" s="58"/>
      <c r="I2" s="58"/>
    </row>
    <row r="3" spans="3:9" ht="13.5" hidden="1" customHeight="1" thickBot="1" x14ac:dyDescent="0.25">
      <c r="C3" s="57"/>
      <c r="D3" s="56"/>
      <c r="E3" s="55"/>
      <c r="F3" s="55"/>
      <c r="G3" s="55"/>
      <c r="H3" s="55"/>
      <c r="I3" s="54"/>
    </row>
    <row r="4" spans="3:9" ht="12.75" hidden="1" customHeight="1" x14ac:dyDescent="0.2">
      <c r="C4" s="53"/>
      <c r="D4" s="53"/>
      <c r="E4" s="52"/>
      <c r="F4" s="52"/>
      <c r="G4" s="52"/>
      <c r="H4" s="52"/>
      <c r="I4" s="52"/>
    </row>
    <row r="5" spans="3:9" ht="12.75" customHeight="1" x14ac:dyDescent="0.2">
      <c r="C5" s="53"/>
      <c r="D5" s="53"/>
      <c r="E5" s="52"/>
      <c r="F5" s="52"/>
      <c r="G5" s="52"/>
      <c r="H5" s="52"/>
      <c r="I5" s="52"/>
    </row>
    <row r="6" spans="3:9" ht="12.75" customHeight="1" x14ac:dyDescent="0.2">
      <c r="C6" s="53"/>
      <c r="D6" s="53"/>
      <c r="E6" s="52"/>
      <c r="F6" s="52"/>
      <c r="G6" s="52"/>
      <c r="H6" s="52"/>
      <c r="I6" s="52"/>
    </row>
    <row r="7" spans="3:9" ht="12.75" customHeight="1" x14ac:dyDescent="0.2">
      <c r="C7" s="53"/>
      <c r="D7" s="53"/>
      <c r="E7" s="52"/>
      <c r="F7" s="52"/>
      <c r="G7" s="52"/>
      <c r="H7" s="52"/>
      <c r="I7" s="52"/>
    </row>
    <row r="8" spans="3:9" ht="12.75" customHeight="1" x14ac:dyDescent="0.2">
      <c r="C8" s="53"/>
      <c r="D8" s="53"/>
      <c r="E8" s="52"/>
      <c r="F8" s="52"/>
      <c r="G8" s="52"/>
      <c r="H8" s="52"/>
      <c r="I8" s="52"/>
    </row>
    <row r="9" spans="3:9" ht="12.75" customHeight="1" x14ac:dyDescent="0.2">
      <c r="C9" s="53"/>
      <c r="D9" s="53"/>
      <c r="E9" s="52"/>
      <c r="F9" s="52"/>
      <c r="G9" s="52"/>
      <c r="H9" s="52"/>
      <c r="I9" s="52"/>
    </row>
    <row r="10" spans="3:9" ht="12.75" customHeight="1" x14ac:dyDescent="0.2">
      <c r="C10" s="53"/>
      <c r="D10" s="53"/>
      <c r="E10" s="52"/>
      <c r="F10" s="52"/>
      <c r="G10" s="52"/>
      <c r="H10" s="52"/>
      <c r="I10" s="52"/>
    </row>
    <row r="11" spans="3:9" ht="12.75" customHeight="1" x14ac:dyDescent="0.2">
      <c r="C11" s="53"/>
      <c r="D11" s="53"/>
      <c r="E11" s="52"/>
      <c r="F11" s="52"/>
      <c r="G11" s="52"/>
      <c r="H11" s="52"/>
      <c r="I11" s="52"/>
    </row>
    <row r="12" spans="3:9" ht="12.75" customHeight="1" x14ac:dyDescent="0.2">
      <c r="C12" s="53"/>
      <c r="D12" s="53"/>
      <c r="E12" s="52"/>
      <c r="F12" s="52"/>
      <c r="G12" s="52"/>
      <c r="H12" s="52"/>
      <c r="I12" s="52"/>
    </row>
    <row r="13" spans="3:9" ht="12.75" customHeight="1" x14ac:dyDescent="0.2">
      <c r="C13" s="53"/>
      <c r="D13" s="53"/>
      <c r="E13" s="52"/>
      <c r="F13" s="52"/>
      <c r="G13" s="52"/>
      <c r="H13" s="52"/>
      <c r="I13" s="52"/>
    </row>
    <row r="14" spans="3:9" ht="12.75" customHeight="1" x14ac:dyDescent="0.2">
      <c r="C14" s="53"/>
      <c r="D14" s="53"/>
      <c r="E14" s="52"/>
      <c r="F14" s="52"/>
      <c r="G14" s="52"/>
      <c r="H14" s="52"/>
      <c r="I14" s="52"/>
    </row>
    <row r="15" spans="3:9" ht="12.75" customHeight="1" x14ac:dyDescent="0.2">
      <c r="C15" s="53"/>
      <c r="D15" s="53"/>
      <c r="E15" s="52"/>
      <c r="F15" s="52"/>
      <c r="G15" s="52"/>
      <c r="H15" s="52"/>
      <c r="I15" s="52"/>
    </row>
    <row r="16" spans="3:9" ht="12.75" customHeight="1" x14ac:dyDescent="0.2">
      <c r="C16" s="53"/>
      <c r="D16" s="53"/>
      <c r="E16" s="52"/>
      <c r="F16" s="52"/>
      <c r="G16" s="52"/>
      <c r="H16" s="52"/>
      <c r="I16" s="52"/>
    </row>
    <row r="17" spans="3:11" ht="12.75" customHeight="1" x14ac:dyDescent="0.2">
      <c r="C17" s="53"/>
      <c r="D17" s="53"/>
      <c r="E17" s="52"/>
      <c r="F17" s="52"/>
      <c r="G17" s="52"/>
      <c r="H17" s="52"/>
      <c r="I17" s="52"/>
    </row>
    <row r="18" spans="3:11" ht="12.75" customHeight="1" x14ac:dyDescent="0.2">
      <c r="C18" s="53"/>
      <c r="D18" s="53"/>
      <c r="E18" s="52"/>
      <c r="F18" s="52"/>
      <c r="G18" s="52"/>
      <c r="H18" s="52"/>
      <c r="I18" s="52"/>
    </row>
    <row r="19" spans="3:11" ht="12.75" customHeight="1" x14ac:dyDescent="0.2">
      <c r="C19" s="53"/>
      <c r="D19" s="53"/>
      <c r="E19" s="52"/>
      <c r="F19" s="52"/>
      <c r="G19" s="52"/>
      <c r="H19" s="52"/>
      <c r="I19" s="52"/>
    </row>
    <row r="20" spans="3:11" ht="12.75" customHeight="1" x14ac:dyDescent="0.2">
      <c r="C20" s="53"/>
      <c r="D20" s="53"/>
      <c r="E20" s="52"/>
      <c r="F20" s="52"/>
      <c r="G20" s="52"/>
      <c r="H20" s="52"/>
      <c r="I20" s="52"/>
    </row>
    <row r="21" spans="3:11" ht="14.25" x14ac:dyDescent="0.2">
      <c r="C21" s="51" t="s">
        <v>65</v>
      </c>
      <c r="D21" s="51"/>
      <c r="E21" s="51"/>
      <c r="F21" s="51"/>
      <c r="G21" s="51"/>
      <c r="H21" s="51"/>
      <c r="I21" s="51"/>
    </row>
    <row r="22" spans="3:11" x14ac:dyDescent="0.2">
      <c r="C22" s="50" t="s">
        <v>64</v>
      </c>
      <c r="D22" s="50"/>
      <c r="E22" s="50"/>
      <c r="F22" s="50"/>
      <c r="G22" s="50"/>
      <c r="H22" s="50"/>
      <c r="I22" s="50"/>
    </row>
    <row r="23" spans="3:11" x14ac:dyDescent="0.2">
      <c r="C23" s="50" t="s">
        <v>63</v>
      </c>
      <c r="D23" s="50"/>
      <c r="E23" s="50"/>
      <c r="F23" s="50"/>
      <c r="G23" s="50"/>
      <c r="H23" s="50"/>
      <c r="I23" s="50"/>
    </row>
    <row r="24" spans="3:11" ht="6" customHeight="1" thickBot="1" x14ac:dyDescent="0.25">
      <c r="C24" s="49"/>
      <c r="D24" s="49"/>
      <c r="E24" s="49"/>
      <c r="F24" s="49"/>
      <c r="G24" s="49"/>
      <c r="H24" s="49"/>
      <c r="I24" s="49"/>
    </row>
    <row r="25" spans="3:11" ht="60" customHeight="1" thickBot="1" x14ac:dyDescent="0.25">
      <c r="C25" s="38" t="s">
        <v>53</v>
      </c>
      <c r="D25" s="41" t="s">
        <v>52</v>
      </c>
      <c r="E25" s="40" t="s">
        <v>51</v>
      </c>
      <c r="F25" s="40" t="s">
        <v>50</v>
      </c>
      <c r="G25" s="40" t="s">
        <v>49</v>
      </c>
      <c r="H25" s="40" t="s">
        <v>48</v>
      </c>
      <c r="I25" s="41" t="s">
        <v>62</v>
      </c>
    </row>
    <row r="26" spans="3:11" ht="13.5" customHeight="1" thickBot="1" x14ac:dyDescent="0.25">
      <c r="C26" s="48" t="s">
        <v>61</v>
      </c>
      <c r="D26" s="42"/>
      <c r="E26" s="42"/>
      <c r="F26" s="42"/>
      <c r="G26" s="42"/>
      <c r="H26" s="42"/>
      <c r="I26" s="47"/>
    </row>
    <row r="27" spans="3:11" ht="13.5" customHeight="1" thickBot="1" x14ac:dyDescent="0.25">
      <c r="C27" s="24" t="s">
        <v>60</v>
      </c>
      <c r="D27" s="29">
        <v>461595.64999999991</v>
      </c>
      <c r="E27" s="26">
        <v>2033719.94</v>
      </c>
      <c r="F27" s="26">
        <v>1866447.97</v>
      </c>
      <c r="G27" s="26">
        <v>1843506.35</v>
      </c>
      <c r="H27" s="44">
        <f>+D27+E27-F27</f>
        <v>628867.61999999988</v>
      </c>
      <c r="I27" s="46" t="s">
        <v>59</v>
      </c>
      <c r="K27" s="35">
        <f>9065.65+379116.85+43863.45+29549.7</f>
        <v>461595.65</v>
      </c>
    </row>
    <row r="28" spans="3:11" ht="13.5" customHeight="1" thickBot="1" x14ac:dyDescent="0.25">
      <c r="C28" s="24" t="s">
        <v>58</v>
      </c>
      <c r="D28" s="29">
        <v>216576.51999999996</v>
      </c>
      <c r="E28" s="28">
        <v>535569.65</v>
      </c>
      <c r="F28" s="28">
        <v>430603.82</v>
      </c>
      <c r="G28" s="26">
        <v>650589.81999999995</v>
      </c>
      <c r="H28" s="44">
        <f>+D28+E28-F28</f>
        <v>321542.34999999992</v>
      </c>
      <c r="I28" s="45"/>
      <c r="K28" s="35">
        <f>170337.66-10021.95+30861.66+19095.04+6304.11</f>
        <v>216576.52</v>
      </c>
    </row>
    <row r="29" spans="3:11" ht="13.5" customHeight="1" thickBot="1" x14ac:dyDescent="0.25">
      <c r="C29" s="24" t="s">
        <v>57</v>
      </c>
      <c r="D29" s="29">
        <v>96408.249999999942</v>
      </c>
      <c r="E29" s="28">
        <v>356597.15</v>
      </c>
      <c r="F29" s="28">
        <v>320192.61</v>
      </c>
      <c r="G29" s="26">
        <v>563849.14</v>
      </c>
      <c r="H29" s="44">
        <f>+D29+E29-F29</f>
        <v>132812.78999999998</v>
      </c>
      <c r="I29" s="45"/>
      <c r="K29" s="7">
        <f>2143.39+27031.3+70859.64-3626.08</f>
        <v>96408.25</v>
      </c>
    </row>
    <row r="30" spans="3:11" ht="13.5" customHeight="1" thickBot="1" x14ac:dyDescent="0.25">
      <c r="C30" s="24" t="s">
        <v>56</v>
      </c>
      <c r="D30" s="29">
        <v>63469.800000000047</v>
      </c>
      <c r="E30" s="28">
        <v>225097.39</v>
      </c>
      <c r="F30" s="28">
        <v>192262.8</v>
      </c>
      <c r="G30" s="26">
        <v>334323.27</v>
      </c>
      <c r="H30" s="44">
        <f>+D30+E30-F30</f>
        <v>96304.390000000072</v>
      </c>
      <c r="I30" s="45"/>
      <c r="K30" s="35">
        <f>9328.18+25608.76-1260+4363.67+26161.6-1350.23+617.82</f>
        <v>63469.799999999996</v>
      </c>
    </row>
    <row r="31" spans="3:11" ht="13.5" customHeight="1" thickBot="1" x14ac:dyDescent="0.25">
      <c r="C31" s="24" t="s">
        <v>55</v>
      </c>
      <c r="D31" s="29">
        <v>6961.9999999999964</v>
      </c>
      <c r="E31" s="28">
        <v>39484.36</v>
      </c>
      <c r="F31" s="28">
        <v>36605.78</v>
      </c>
      <c r="G31" s="26"/>
      <c r="H31" s="44">
        <f>+D31+E31-F31</f>
        <v>9840.5800000000017</v>
      </c>
      <c r="I31" s="43"/>
      <c r="K31" s="35">
        <f>733.48-44.66+3129.64+2869.57+57+195.24+21.73</f>
        <v>6962</v>
      </c>
    </row>
    <row r="32" spans="3:11" ht="13.5" customHeight="1" thickBot="1" x14ac:dyDescent="0.25">
      <c r="C32" s="24" t="s">
        <v>31</v>
      </c>
      <c r="D32" s="23">
        <f>SUM(D27:D31)</f>
        <v>845012.22</v>
      </c>
      <c r="E32" s="23">
        <f>SUM(E27:E31)</f>
        <v>3190468.4899999998</v>
      </c>
      <c r="F32" s="23">
        <f>SUM(F27:F31)</f>
        <v>2846112.9799999995</v>
      </c>
      <c r="G32" s="23">
        <f>SUM(G27:G31)</f>
        <v>3392268.58</v>
      </c>
      <c r="H32" s="23">
        <f>SUM(H27:H31)</f>
        <v>1189367.73</v>
      </c>
      <c r="I32" s="24"/>
    </row>
    <row r="33" spans="3:11" ht="13.5" customHeight="1" thickBot="1" x14ac:dyDescent="0.25">
      <c r="C33" s="42" t="s">
        <v>54</v>
      </c>
      <c r="D33" s="42"/>
      <c r="E33" s="42"/>
      <c r="F33" s="42"/>
      <c r="G33" s="42"/>
      <c r="H33" s="42"/>
      <c r="I33" s="42"/>
    </row>
    <row r="34" spans="3:11" ht="48" customHeight="1" thickBot="1" x14ac:dyDescent="0.25">
      <c r="C34" s="31" t="s">
        <v>53</v>
      </c>
      <c r="D34" s="41" t="s">
        <v>52</v>
      </c>
      <c r="E34" s="40" t="s">
        <v>51</v>
      </c>
      <c r="F34" s="40" t="s">
        <v>50</v>
      </c>
      <c r="G34" s="40" t="s">
        <v>49</v>
      </c>
      <c r="H34" s="40" t="s">
        <v>48</v>
      </c>
      <c r="I34" s="39" t="s">
        <v>47</v>
      </c>
    </row>
    <row r="35" spans="3:11" ht="32.25" customHeight="1" thickBot="1" x14ac:dyDescent="0.25">
      <c r="C35" s="38" t="s">
        <v>46</v>
      </c>
      <c r="D35" s="37">
        <f>249704.98-3350.02</f>
        <v>246354.96000000002</v>
      </c>
      <c r="E35" s="27">
        <v>1150440.76</v>
      </c>
      <c r="F35" s="27">
        <v>1058968.68</v>
      </c>
      <c r="G35" s="27">
        <f>+E35</f>
        <v>1150440.76</v>
      </c>
      <c r="H35" s="27">
        <f>+D35+E35-F35</f>
        <v>337827.04000000004</v>
      </c>
      <c r="I35" s="36" t="s">
        <v>45</v>
      </c>
      <c r="J35" s="33">
        <f>202175.02+42.35-3.53+145.91-12.16-D35</f>
        <v>-44007.370000000024</v>
      </c>
      <c r="K35" s="35">
        <f>819.77+2530.25+246354.96-H35</f>
        <v>-88122.060000000056</v>
      </c>
    </row>
    <row r="36" spans="3:11" ht="14.25" customHeight="1" thickBot="1" x14ac:dyDescent="0.25">
      <c r="C36" s="24" t="s">
        <v>44</v>
      </c>
      <c r="D36" s="29">
        <v>51745.570000000007</v>
      </c>
      <c r="E36" s="26">
        <v>243515.12</v>
      </c>
      <c r="F36" s="26">
        <v>224775.49</v>
      </c>
      <c r="G36" s="27">
        <v>384189.08</v>
      </c>
      <c r="H36" s="27">
        <f>+D36+E36-F36</f>
        <v>70485.200000000012</v>
      </c>
      <c r="I36" s="34"/>
      <c r="J36" s="33"/>
    </row>
    <row r="37" spans="3:11" ht="13.5" customHeight="1" thickBot="1" x14ac:dyDescent="0.25">
      <c r="C37" s="31" t="s">
        <v>43</v>
      </c>
      <c r="D37" s="32">
        <v>11404.11</v>
      </c>
      <c r="E37" s="26"/>
      <c r="F37" s="26">
        <v>454.68</v>
      </c>
      <c r="G37" s="27"/>
      <c r="H37" s="27">
        <f>+D37+E37-F37</f>
        <v>10949.43</v>
      </c>
      <c r="I37" s="22"/>
    </row>
    <row r="38" spans="3:11" ht="12.75" hidden="1" customHeight="1" thickBot="1" x14ac:dyDescent="0.25">
      <c r="C38" s="24" t="s">
        <v>42</v>
      </c>
      <c r="D38" s="29">
        <v>0</v>
      </c>
      <c r="E38" s="26"/>
      <c r="F38" s="26"/>
      <c r="G38" s="27"/>
      <c r="H38" s="27">
        <f>+D38+E38-F38</f>
        <v>0</v>
      </c>
      <c r="I38" s="30" t="s">
        <v>41</v>
      </c>
    </row>
    <row r="39" spans="3:11" ht="32.25" customHeight="1" thickBot="1" x14ac:dyDescent="0.25">
      <c r="C39" s="24" t="s">
        <v>40</v>
      </c>
      <c r="D39" s="29">
        <v>55936.580000000016</v>
      </c>
      <c r="E39" s="26">
        <v>264985.56</v>
      </c>
      <c r="F39" s="26">
        <v>244353.04</v>
      </c>
      <c r="G39" s="27">
        <v>357155.09</v>
      </c>
      <c r="H39" s="27">
        <f>+D39+E39-F39</f>
        <v>76569.100000000006</v>
      </c>
      <c r="I39" s="25" t="s">
        <v>39</v>
      </c>
      <c r="J39" s="7">
        <f>19164.27+28399.79-2085.19</f>
        <v>45478.869999999995</v>
      </c>
      <c r="K39" s="7">
        <f>27826.83-1904.17+14859.77-241.09+15395.24</f>
        <v>55936.580000000009</v>
      </c>
    </row>
    <row r="40" spans="3:11" ht="33.75" customHeight="1" thickBot="1" x14ac:dyDescent="0.25">
      <c r="C40" s="24" t="s">
        <v>38</v>
      </c>
      <c r="D40" s="29">
        <v>9248.510000000002</v>
      </c>
      <c r="E40" s="28">
        <v>43608.36</v>
      </c>
      <c r="F40" s="28">
        <v>40518.49</v>
      </c>
      <c r="G40" s="27">
        <f>+E40</f>
        <v>43608.36</v>
      </c>
      <c r="H40" s="27">
        <f>+D40+E40-F40</f>
        <v>12338.380000000005</v>
      </c>
      <c r="I40" s="25" t="s">
        <v>37</v>
      </c>
    </row>
    <row r="41" spans="3:11" ht="13.5" customHeight="1" thickBot="1" x14ac:dyDescent="0.25">
      <c r="C41" s="31" t="s">
        <v>36</v>
      </c>
      <c r="D41" s="29">
        <v>43341.459999999905</v>
      </c>
      <c r="E41" s="28">
        <v>154624.82999999999</v>
      </c>
      <c r="F41" s="28">
        <v>139442.88</v>
      </c>
      <c r="G41" s="27">
        <f>+E41</f>
        <v>154624.82999999999</v>
      </c>
      <c r="H41" s="27">
        <f>+D41+E41-F41</f>
        <v>58523.409999999887</v>
      </c>
      <c r="I41" s="30"/>
      <c r="J41" s="7">
        <f>43510.35-168.89</f>
        <v>43341.46</v>
      </c>
    </row>
    <row r="42" spans="3:11" ht="13.5" customHeight="1" thickBot="1" x14ac:dyDescent="0.25">
      <c r="C42" s="31" t="s">
        <v>35</v>
      </c>
      <c r="D42" s="29">
        <v>49667.53</v>
      </c>
      <c r="E42" s="28">
        <v>94843.94</v>
      </c>
      <c r="F42" s="28">
        <v>66348.17</v>
      </c>
      <c r="G42" s="27">
        <f>+E42</f>
        <v>94843.94</v>
      </c>
      <c r="H42" s="26">
        <f>+D42+E42-F42</f>
        <v>78163.3</v>
      </c>
      <c r="I42" s="30"/>
      <c r="J42" s="7">
        <f>4599.35+2399.86</f>
        <v>6999.2100000000009</v>
      </c>
      <c r="K42" s="7">
        <f>31288.49+18379.04</f>
        <v>49667.53</v>
      </c>
    </row>
    <row r="43" spans="3:11" ht="13.5" customHeight="1" thickBot="1" x14ac:dyDescent="0.25">
      <c r="C43" s="31" t="s">
        <v>34</v>
      </c>
      <c r="D43" s="29">
        <v>3350.02</v>
      </c>
      <c r="E43" s="28">
        <v>29175.66</v>
      </c>
      <c r="F43" s="28">
        <v>26858.78</v>
      </c>
      <c r="G43" s="27">
        <f>+E43</f>
        <v>29175.66</v>
      </c>
      <c r="H43" s="26">
        <f>+D43+E43-F43</f>
        <v>5666.9000000000015</v>
      </c>
      <c r="I43" s="30"/>
    </row>
    <row r="44" spans="3:11" ht="13.5" customHeight="1" thickBot="1" x14ac:dyDescent="0.25">
      <c r="C44" s="24" t="s">
        <v>33</v>
      </c>
      <c r="D44" s="29">
        <v>16113.600000000006</v>
      </c>
      <c r="E44" s="28">
        <v>78489.399999999994</v>
      </c>
      <c r="F44" s="28">
        <v>72723.94</v>
      </c>
      <c r="G44" s="27">
        <f>+E44</f>
        <v>78489.399999999994</v>
      </c>
      <c r="H44" s="26">
        <f>+D44+E44-F44</f>
        <v>21879.059999999998</v>
      </c>
      <c r="I44" s="25" t="s">
        <v>32</v>
      </c>
    </row>
    <row r="45" spans="3:11" s="21" customFormat="1" ht="13.5" customHeight="1" thickBot="1" x14ac:dyDescent="0.25">
      <c r="C45" s="24" t="s">
        <v>31</v>
      </c>
      <c r="D45" s="23">
        <f>SUM(D35:D44)</f>
        <v>487162.33999999997</v>
      </c>
      <c r="E45" s="23">
        <f>SUM(E35:E44)</f>
        <v>2059683.63</v>
      </c>
      <c r="F45" s="23">
        <f>SUM(F35:F44)</f>
        <v>1874444.1499999997</v>
      </c>
      <c r="G45" s="23">
        <f>SUM(G35:G44)</f>
        <v>2292527.1200000006</v>
      </c>
      <c r="H45" s="23">
        <f>SUM(H35:H44)</f>
        <v>672401.82000000007</v>
      </c>
      <c r="I45" s="22"/>
    </row>
    <row r="46" spans="3:11" ht="13.5" customHeight="1" thickBot="1" x14ac:dyDescent="0.25">
      <c r="C46" s="20" t="s">
        <v>30</v>
      </c>
      <c r="D46" s="20"/>
      <c r="E46" s="20"/>
      <c r="F46" s="20"/>
      <c r="G46" s="20"/>
      <c r="H46" s="20"/>
      <c r="I46" s="20"/>
    </row>
    <row r="47" spans="3:11" ht="38.25" customHeight="1" thickBot="1" x14ac:dyDescent="0.25">
      <c r="C47" s="18" t="s">
        <v>29</v>
      </c>
      <c r="D47" s="17" t="s">
        <v>28</v>
      </c>
      <c r="E47" s="16"/>
      <c r="F47" s="16"/>
      <c r="G47" s="16"/>
      <c r="H47" s="15"/>
      <c r="I47" s="19" t="s">
        <v>27</v>
      </c>
    </row>
    <row r="48" spans="3:11" ht="30.75" customHeight="1" thickBot="1" x14ac:dyDescent="0.25">
      <c r="C48" s="18" t="s">
        <v>25</v>
      </c>
      <c r="D48" s="17" t="s">
        <v>26</v>
      </c>
      <c r="E48" s="16"/>
      <c r="F48" s="16"/>
      <c r="G48" s="16"/>
      <c r="H48" s="15"/>
      <c r="I48" s="14" t="s">
        <v>25</v>
      </c>
    </row>
    <row r="49" spans="3:9" ht="27.75" customHeight="1" thickBot="1" x14ac:dyDescent="0.25">
      <c r="C49" s="18" t="s">
        <v>23</v>
      </c>
      <c r="D49" s="17" t="s">
        <v>24</v>
      </c>
      <c r="E49" s="16"/>
      <c r="F49" s="16"/>
      <c r="G49" s="16"/>
      <c r="H49" s="15"/>
      <c r="I49" s="14" t="s">
        <v>23</v>
      </c>
    </row>
    <row r="50" spans="3:9" ht="18" customHeight="1" x14ac:dyDescent="0.3">
      <c r="C50" s="13" t="s">
        <v>22</v>
      </c>
      <c r="D50" s="13"/>
      <c r="E50" s="13"/>
      <c r="F50" s="13"/>
      <c r="G50" s="13"/>
      <c r="H50" s="12">
        <f>+H32+H45</f>
        <v>1861769.55</v>
      </c>
    </row>
    <row r="51" spans="3:9" ht="15" x14ac:dyDescent="0.25">
      <c r="C51" s="11" t="s">
        <v>21</v>
      </c>
      <c r="D51" s="11"/>
    </row>
    <row r="52" spans="3:9" ht="12.75" customHeight="1" x14ac:dyDescent="0.2">
      <c r="C52" s="10" t="s">
        <v>20</v>
      </c>
    </row>
    <row r="53" spans="3:9" x14ac:dyDescent="0.2">
      <c r="E53" s="9"/>
      <c r="F53" s="9"/>
    </row>
    <row r="54" spans="3:9" x14ac:dyDescent="0.2">
      <c r="D54" s="9"/>
      <c r="E54" s="9"/>
      <c r="F54" s="9"/>
      <c r="G54" s="9"/>
      <c r="H54" s="9"/>
    </row>
    <row r="56" spans="3:9" x14ac:dyDescent="0.2">
      <c r="H56" s="9"/>
    </row>
  </sheetData>
  <mergeCells count="12">
    <mergeCell ref="D49:H49"/>
    <mergeCell ref="C23:I23"/>
    <mergeCell ref="I35:I36"/>
    <mergeCell ref="I27:I31"/>
    <mergeCell ref="D47:H47"/>
    <mergeCell ref="C21:I21"/>
    <mergeCell ref="C22:I22"/>
    <mergeCell ref="C33:I33"/>
    <mergeCell ref="C26:I26"/>
    <mergeCell ref="C24:I24"/>
    <mergeCell ref="D48:H48"/>
    <mergeCell ref="C46:I4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opLeftCell="A4" zoomScaleNormal="100" zoomScaleSheetLayoutView="120" workbookViewId="0">
      <selection activeCell="B17" sqref="B17:G17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3" spans="1:9" x14ac:dyDescent="0.25">
      <c r="A13" s="6" t="s">
        <v>19</v>
      </c>
      <c r="B13" s="6"/>
      <c r="C13" s="6"/>
      <c r="D13" s="6"/>
      <c r="E13" s="6"/>
      <c r="F13" s="6"/>
      <c r="G13" s="6"/>
      <c r="H13" s="6"/>
      <c r="I13" s="6"/>
    </row>
    <row r="14" spans="1:9" x14ac:dyDescent="0.25">
      <c r="A14" s="6" t="s">
        <v>18</v>
      </c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6" t="s">
        <v>17</v>
      </c>
      <c r="B15" s="6"/>
      <c r="C15" s="6"/>
      <c r="D15" s="6"/>
      <c r="E15" s="6"/>
      <c r="F15" s="6"/>
      <c r="G15" s="6"/>
      <c r="H15" s="6"/>
      <c r="I15" s="6"/>
    </row>
    <row r="16" spans="1:9" ht="60" x14ac:dyDescent="0.25">
      <c r="A16" s="4" t="s">
        <v>16</v>
      </c>
      <c r="B16" s="4" t="s">
        <v>15</v>
      </c>
      <c r="C16" s="4" t="s">
        <v>14</v>
      </c>
      <c r="D16" s="4" t="s">
        <v>13</v>
      </c>
      <c r="E16" s="4" t="s">
        <v>12</v>
      </c>
      <c r="F16" s="5" t="s">
        <v>11</v>
      </c>
      <c r="G16" s="5" t="s">
        <v>10</v>
      </c>
      <c r="H16" s="4" t="s">
        <v>9</v>
      </c>
      <c r="I16" s="4" t="s">
        <v>8</v>
      </c>
    </row>
    <row r="17" spans="1:9" x14ac:dyDescent="0.25">
      <c r="A17" s="3" t="s">
        <v>7</v>
      </c>
      <c r="B17" s="2">
        <v>105.4508</v>
      </c>
      <c r="C17" s="2"/>
      <c r="D17" s="2">
        <v>243.51512</v>
      </c>
      <c r="E17" s="2">
        <v>224.77548999999999</v>
      </c>
      <c r="F17" s="2">
        <f>(6945+15816.95)/1000</f>
        <v>22.761950000000002</v>
      </c>
      <c r="G17" s="2">
        <v>384.18907999999999</v>
      </c>
      <c r="H17" s="2">
        <v>70.485200000000006</v>
      </c>
      <c r="I17" s="2">
        <f>B17+D17+F17-G17</f>
        <v>-12.461209999999994</v>
      </c>
    </row>
    <row r="19" spans="1:9" x14ac:dyDescent="0.25">
      <c r="A19" t="s">
        <v>6</v>
      </c>
    </row>
    <row r="20" spans="1:9" x14ac:dyDescent="0.25">
      <c r="A20" t="s">
        <v>5</v>
      </c>
    </row>
    <row r="21" spans="1:9" x14ac:dyDescent="0.25">
      <c r="A21" t="s">
        <v>4</v>
      </c>
    </row>
    <row r="22" spans="1:9" x14ac:dyDescent="0.25">
      <c r="A22" t="s">
        <v>3</v>
      </c>
    </row>
    <row r="23" spans="1:9" x14ac:dyDescent="0.25">
      <c r="A23" t="s">
        <v>2</v>
      </c>
    </row>
    <row r="24" spans="1:9" x14ac:dyDescent="0.25">
      <c r="A24" t="s">
        <v>1</v>
      </c>
    </row>
    <row r="25" spans="1:9" x14ac:dyDescent="0.25">
      <c r="A25" t="s">
        <v>0</v>
      </c>
    </row>
    <row r="26" spans="1:9" x14ac:dyDescent="0.25">
      <c r="A26" s="1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Школьная1</vt:lpstr>
      <vt:lpstr>Школьная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2018-04-02T11:03:33Z</dcterms:created>
  <dcterms:modified xsi:type="dcterms:W3CDTF">2018-04-02T11:03:53Z</dcterms:modified>
</cp:coreProperties>
</file>