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Центральная8 1" sheetId="1" r:id="rId1"/>
    <sheet name="Центральная 8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8" i="1"/>
  <c r="K28" i="1"/>
  <c r="H29" i="1"/>
  <c r="K29" i="1"/>
  <c r="H30" i="1"/>
  <c r="K30" i="1"/>
  <c r="H31" i="1"/>
  <c r="K31" i="1"/>
  <c r="H32" i="1"/>
  <c r="K32" i="1"/>
  <c r="D33" i="1"/>
  <c r="E33" i="1"/>
  <c r="F33" i="1"/>
  <c r="G33" i="1"/>
  <c r="H33" i="1"/>
  <c r="D36" i="1"/>
  <c r="J36" i="1" s="1"/>
  <c r="G36" i="1"/>
  <c r="H36" i="1"/>
  <c r="K36" i="1"/>
  <c r="H37" i="1"/>
  <c r="H38" i="1"/>
  <c r="G39" i="1"/>
  <c r="H39" i="1"/>
  <c r="H40" i="1"/>
  <c r="J40" i="1"/>
  <c r="K40" i="1"/>
  <c r="G41" i="1"/>
  <c r="G47" i="1" s="1"/>
  <c r="H41" i="1"/>
  <c r="G42" i="1"/>
  <c r="H42" i="1"/>
  <c r="G43" i="1"/>
  <c r="H43" i="1"/>
  <c r="G44" i="1"/>
  <c r="H44" i="1"/>
  <c r="G45" i="1"/>
  <c r="H45" i="1"/>
  <c r="J45" i="1"/>
  <c r="K45" i="1"/>
  <c r="G46" i="1"/>
  <c r="H46" i="1"/>
  <c r="D47" i="1"/>
  <c r="E47" i="1"/>
  <c r="F47" i="1"/>
  <c r="H47" i="1"/>
  <c r="H50" i="1" s="1"/>
</calcChain>
</file>

<file path=xl/sharedStrings.xml><?xml version="1.0" encoding="utf-8"?>
<sst xmlns="http://schemas.openxmlformats.org/spreadsheetml/2006/main" count="75" uniqueCount="68">
  <si>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</si>
  <si>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</si>
  <si>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</si>
  <si>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</si>
  <si>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1080,00 руб., от ОАО "Вымпелком" 2450,00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</si>
  <si>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</si>
  <si>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</si>
  <si>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</si>
  <si>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</si>
  <si>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</si>
  <si>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</si>
  <si>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</si>
  <si>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</si>
  <si>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</si>
  <si>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</si>
  <si>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</si>
  <si>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</si>
  <si>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</si>
  <si>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</si>
  <si>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</si>
  <si>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</si>
  <si>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</si>
  <si>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Н/2009-82 от 01.03.2009г.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</si>
  <si>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</si>
  <si>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</si>
  <si>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</si>
  <si>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</si>
  <si>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</si>
  <si>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</si>
  <si>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</si>
  <si>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</si>
  <si>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</si>
  <si>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</si>
  <si>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</si>
  <si>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</si>
  <si>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</si>
  <si>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</si>
  <si>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</si>
  <si>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</si>
  <si>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</si>
  <si>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8/1  по ул. Центральная с 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</si>
  <si>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</si>
  <si>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</si>
  <si>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</si>
  <si>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и восстановление герметизации стеновых панелей - 167.26 т.р.</t>
  </si>
  <si>
    <t>замена узлов учета ХВС - 167.17 т.р.</t>
  </si>
  <si>
    <t>аварийное обслуживание - 18.28 т.р.</t>
  </si>
  <si>
    <t>прочее - 2.53 т.р.</t>
  </si>
  <si>
    <t>ремонт кровли - 2.00 т.р.</t>
  </si>
  <si>
    <t>изготовление и установка решетки на тех этаже - 2.56 т.р.</t>
  </si>
  <si>
    <t>ремонт ЦО - 3.61 т.р.</t>
  </si>
  <si>
    <t>работы по электрике - 0.63 т.р.</t>
  </si>
  <si>
    <t>ремонт дверей - 0.43 т.р.</t>
  </si>
  <si>
    <t>ремонт систем ХВС, ГВС  - 1.32 т.р.</t>
  </si>
  <si>
    <r>
      <t>Затраты по статье "текущий ремонт" составили 365.79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</si>
  <si>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</si>
  <si>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</si>
  <si>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</si>
  <si>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</si>
  <si>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</si>
  <si>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</si>
  <si>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</si>
  <si>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</si>
  <si>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</si>
  <si>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</si>
  <si>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8/1 по ул. Центральная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</si>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</sst>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vertical="top" wrapText="1"/>
    </xf>
    <xf numFmtId="4" fontId="10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9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8" fillId="0" borderId="0" xfId="0" applyFont="1" applyFill="1"/>
    <xf numFmtId="0" fontId="1" fillId="0" borderId="0" xfId="1"/>
    <xf numFmtId="0" fontId="1" fillId="0" borderId="0" xfId="1" applyFont="1" applyFill="1"/>
    <xf numFmtId="0" fontId="1" fillId="0" borderId="0" xfId="1" applyFill="1" applyBorder="1"/>
    <xf numFmtId="0" fontId="1" fillId="0" borderId="0" xfId="1" applyFill="1"/>
    <xf numFmtId="2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C24" zoomScaleNormal="100" workbookViewId="0">
      <selection activeCell="C26" sqref="C26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14062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4.1406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51"/>
      <c r="D1" s="51"/>
      <c r="E1" s="51"/>
      <c r="F1" s="51"/>
      <c r="G1" s="51"/>
      <c r="H1" s="51"/>
      <c r="I1" s="51"/>
    </row>
    <row r="2" spans="3:9" ht="13.5" hidden="1" customHeight="1" thickBot="1" x14ac:dyDescent="0.25">
      <c r="C2" s="51"/>
      <c r="D2" s="51"/>
      <c r="E2" s="51" t="s">
        <v>43</v>
      </c>
      <c r="F2" s="51"/>
      <c r="G2" s="51"/>
      <c r="H2" s="51"/>
      <c r="I2" s="51"/>
    </row>
    <row r="3" spans="3:9" ht="13.5" hidden="1" customHeight="1" thickBot="1" x14ac:dyDescent="0.25">
      <c r="C3" s="50"/>
      <c r="D3" s="49"/>
      <c r="E3" s="48"/>
      <c r="F3" s="48"/>
      <c r="G3" s="48"/>
      <c r="H3" s="48"/>
      <c r="I3" s="47"/>
    </row>
    <row r="4" spans="3:9" ht="12.75" hidden="1" customHeight="1" x14ac:dyDescent="0.2">
      <c r="C4" s="46"/>
      <c r="D4" s="46"/>
      <c r="E4" s="45"/>
      <c r="F4" s="45"/>
      <c r="G4" s="45"/>
      <c r="H4" s="45"/>
      <c r="I4" s="45"/>
    </row>
    <row r="5" spans="3:9" ht="12.75" customHeight="1" x14ac:dyDescent="0.2">
      <c r="C5" s="46"/>
      <c r="D5" s="46"/>
      <c r="E5" s="45"/>
      <c r="F5" s="45"/>
      <c r="G5" s="45"/>
      <c r="H5" s="45"/>
      <c r="I5" s="45"/>
    </row>
    <row r="6" spans="3:9" ht="12.75" customHeight="1" x14ac:dyDescent="0.2">
      <c r="C6" s="46"/>
      <c r="D6" s="46"/>
      <c r="E6" s="45"/>
      <c r="F6" s="45"/>
      <c r="G6" s="45"/>
      <c r="H6" s="45"/>
      <c r="I6" s="45"/>
    </row>
    <row r="7" spans="3:9" ht="12.75" customHeight="1" x14ac:dyDescent="0.2">
      <c r="C7" s="46"/>
      <c r="D7" s="46"/>
      <c r="E7" s="45"/>
      <c r="F7" s="45"/>
      <c r="G7" s="45"/>
      <c r="H7" s="45"/>
      <c r="I7" s="45"/>
    </row>
    <row r="8" spans="3:9" ht="12.75" customHeight="1" x14ac:dyDescent="0.2">
      <c r="C8" s="46"/>
      <c r="D8" s="46"/>
      <c r="E8" s="45"/>
      <c r="F8" s="45"/>
      <c r="G8" s="45"/>
      <c r="H8" s="45"/>
      <c r="I8" s="45"/>
    </row>
    <row r="9" spans="3:9" ht="12.75" customHeight="1" x14ac:dyDescent="0.2">
      <c r="C9" s="46"/>
      <c r="D9" s="46"/>
      <c r="E9" s="45"/>
      <c r="F9" s="45"/>
      <c r="G9" s="45"/>
      <c r="H9" s="45"/>
      <c r="I9" s="45"/>
    </row>
    <row r="10" spans="3:9" ht="12.75" customHeight="1" x14ac:dyDescent="0.2">
      <c r="C10" s="46"/>
      <c r="D10" s="46"/>
      <c r="E10" s="45"/>
      <c r="F10" s="45"/>
      <c r="G10" s="45"/>
      <c r="H10" s="45"/>
      <c r="I10" s="45"/>
    </row>
    <row r="11" spans="3:9" ht="12.75" customHeight="1" x14ac:dyDescent="0.2">
      <c r="C11" s="46"/>
      <c r="D11" s="46"/>
      <c r="E11" s="45"/>
      <c r="F11" s="45"/>
      <c r="G11" s="45"/>
      <c r="H11" s="45"/>
      <c r="I11" s="45"/>
    </row>
    <row r="12" spans="3:9" ht="12.75" customHeight="1" x14ac:dyDescent="0.2">
      <c r="C12" s="46"/>
      <c r="D12" s="46"/>
      <c r="E12" s="45"/>
      <c r="F12" s="45"/>
      <c r="G12" s="45"/>
      <c r="H12" s="45"/>
      <c r="I12" s="45"/>
    </row>
    <row r="13" spans="3:9" ht="12.75" customHeight="1" x14ac:dyDescent="0.2">
      <c r="C13" s="46"/>
      <c r="D13" s="46"/>
      <c r="E13" s="45"/>
      <c r="F13" s="45"/>
      <c r="G13" s="45"/>
      <c r="H13" s="45"/>
      <c r="I13" s="45"/>
    </row>
    <row r="14" spans="3:9" ht="12.75" customHeight="1" x14ac:dyDescent="0.2">
      <c r="C14" s="46"/>
      <c r="D14" s="46"/>
      <c r="E14" s="45"/>
      <c r="F14" s="45"/>
      <c r="G14" s="45"/>
      <c r="H14" s="45"/>
      <c r="I14" s="45"/>
    </row>
    <row r="15" spans="3:9" ht="12.75" customHeight="1" x14ac:dyDescent="0.2">
      <c r="C15" s="46"/>
      <c r="D15" s="46"/>
      <c r="E15" s="45"/>
      <c r="F15" s="45"/>
      <c r="G15" s="45"/>
      <c r="H15" s="45"/>
      <c r="I15" s="45"/>
    </row>
    <row r="16" spans="3:9" ht="12.75" customHeight="1" x14ac:dyDescent="0.2">
      <c r="C16" s="46"/>
      <c r="D16" s="46"/>
      <c r="E16" s="45"/>
      <c r="F16" s="45"/>
      <c r="G16" s="45"/>
      <c r="H16" s="45"/>
      <c r="I16" s="45"/>
    </row>
    <row r="17" spans="3:11" ht="12.75" customHeight="1" x14ac:dyDescent="0.2">
      <c r="C17" s="46"/>
      <c r="D17" s="46"/>
      <c r="E17" s="45"/>
      <c r="F17" s="45"/>
      <c r="G17" s="45"/>
      <c r="H17" s="45"/>
      <c r="I17" s="45"/>
    </row>
    <row r="18" spans="3:11" ht="12.75" customHeight="1" x14ac:dyDescent="0.2">
      <c r="C18" s="46"/>
      <c r="D18" s="46"/>
      <c r="E18" s="45"/>
      <c r="F18" s="45"/>
      <c r="G18" s="45"/>
      <c r="H18" s="45"/>
      <c r="I18" s="45"/>
    </row>
    <row r="19" spans="3:11" ht="12.75" customHeight="1" x14ac:dyDescent="0.2">
      <c r="C19" s="46"/>
      <c r="D19" s="46"/>
      <c r="E19" s="45"/>
      <c r="F19" s="45"/>
      <c r="G19" s="45"/>
      <c r="H19" s="45"/>
      <c r="I19" s="45"/>
    </row>
    <row r="20" spans="3:11" ht="12.75" customHeight="1" x14ac:dyDescent="0.2">
      <c r="C20" s="46"/>
      <c r="D20" s="46"/>
      <c r="E20" s="45"/>
      <c r="F20" s="45"/>
      <c r="G20" s="45"/>
      <c r="H20" s="45"/>
      <c r="I20" s="45"/>
    </row>
    <row r="21" spans="3:11" ht="12.75" customHeight="1" x14ac:dyDescent="0.2">
      <c r="C21" s="46"/>
      <c r="D21" s="46"/>
      <c r="E21" s="45"/>
      <c r="F21" s="45"/>
      <c r="G21" s="45"/>
      <c r="H21" s="45"/>
      <c r="I21" s="45"/>
    </row>
    <row r="22" spans="3:11" ht="14.25" x14ac:dyDescent="0.2">
      <c r="C22" s="44" t="s">
        <v>42</v>
      </c>
      <c r="D22" s="44"/>
      <c r="E22" s="44"/>
      <c r="F22" s="44"/>
      <c r="G22" s="44"/>
      <c r="H22" s="44"/>
      <c r="I22" s="44"/>
    </row>
    <row r="23" spans="3:11" x14ac:dyDescent="0.2">
      <c r="C23" s="43" t="s">
        <v>41</v>
      </c>
      <c r="D23" s="43"/>
      <c r="E23" s="43"/>
      <c r="F23" s="43"/>
      <c r="G23" s="43"/>
      <c r="H23" s="43"/>
      <c r="I23" s="43"/>
    </row>
    <row r="24" spans="3:11" x14ac:dyDescent="0.2">
      <c r="C24" s="43" t="s">
        <v>40</v>
      </c>
      <c r="D24" s="43"/>
      <c r="E24" s="43"/>
      <c r="F24" s="43"/>
      <c r="G24" s="43"/>
      <c r="H24" s="43"/>
      <c r="I24" s="43"/>
    </row>
    <row r="25" spans="3:11" ht="6" customHeight="1" thickBot="1" x14ac:dyDescent="0.25">
      <c r="C25" s="42"/>
      <c r="D25" s="42"/>
      <c r="E25" s="42"/>
      <c r="F25" s="42"/>
      <c r="G25" s="42"/>
      <c r="H25" s="42"/>
      <c r="I25" s="42"/>
    </row>
    <row r="26" spans="3:11" ht="52.5" customHeight="1" thickBot="1" x14ac:dyDescent="0.25">
      <c r="C26" s="30" t="s">
        <v>30</v>
      </c>
      <c r="D26" s="33" t="s">
        <v>29</v>
      </c>
      <c r="E26" s="32" t="s">
        <v>28</v>
      </c>
      <c r="F26" s="32" t="s">
        <v>27</v>
      </c>
      <c r="G26" s="32" t="s">
        <v>26</v>
      </c>
      <c r="H26" s="32" t="s">
        <v>25</v>
      </c>
      <c r="I26" s="33" t="s">
        <v>39</v>
      </c>
    </row>
    <row r="27" spans="3:11" ht="13.5" customHeight="1" thickBot="1" x14ac:dyDescent="0.25">
      <c r="C27" s="41" t="s">
        <v>38</v>
      </c>
      <c r="D27" s="34"/>
      <c r="E27" s="34"/>
      <c r="F27" s="34"/>
      <c r="G27" s="34"/>
      <c r="H27" s="34"/>
      <c r="I27" s="40"/>
    </row>
    <row r="28" spans="3:11" ht="13.5" customHeight="1" thickBot="1" x14ac:dyDescent="0.25">
      <c r="C28" s="17" t="s">
        <v>37</v>
      </c>
      <c r="D28" s="21">
        <v>566937.58000000031</v>
      </c>
      <c r="E28" s="20">
        <v>1936767.75</v>
      </c>
      <c r="F28" s="20">
        <v>2012658.8</v>
      </c>
      <c r="G28" s="20">
        <v>1757592.97</v>
      </c>
      <c r="H28" s="20">
        <f>+D28+E28-F28</f>
        <v>491046.53</v>
      </c>
      <c r="I28" s="39" t="s">
        <v>36</v>
      </c>
      <c r="K28" s="36">
        <f>387020.85+179916.73</f>
        <v>566937.57999999996</v>
      </c>
    </row>
    <row r="29" spans="3:11" ht="13.5" customHeight="1" thickBot="1" x14ac:dyDescent="0.25">
      <c r="C29" s="17" t="s">
        <v>35</v>
      </c>
      <c r="D29" s="21">
        <v>357438.24000000022</v>
      </c>
      <c r="E29" s="19">
        <v>856174.19</v>
      </c>
      <c r="F29" s="19">
        <v>855942.2</v>
      </c>
      <c r="G29" s="20">
        <v>761268.07</v>
      </c>
      <c r="H29" s="20">
        <f>+D29+E29-F29</f>
        <v>357670.23000000021</v>
      </c>
      <c r="I29" s="38"/>
      <c r="K29" s="36">
        <f>205334.21-7971.22+160075.25</f>
        <v>357438.24</v>
      </c>
    </row>
    <row r="30" spans="3:11" ht="13.5" customHeight="1" thickBot="1" x14ac:dyDescent="0.25">
      <c r="C30" s="17" t="s">
        <v>34</v>
      </c>
      <c r="D30" s="21">
        <v>145595.84000000003</v>
      </c>
      <c r="E30" s="19">
        <v>461101.11</v>
      </c>
      <c r="F30" s="19">
        <v>451291.72</v>
      </c>
      <c r="G30" s="20">
        <v>465835.09</v>
      </c>
      <c r="H30" s="20">
        <f>+D30+E30-F30</f>
        <v>155405.22999999998</v>
      </c>
      <c r="I30" s="38"/>
      <c r="K30" s="36">
        <f>42309.83+4998.97+104362.87-6075.83</f>
        <v>145595.84</v>
      </c>
    </row>
    <row r="31" spans="3:11" ht="13.5" customHeight="1" thickBot="1" x14ac:dyDescent="0.25">
      <c r="C31" s="17" t="s">
        <v>33</v>
      </c>
      <c r="D31" s="21">
        <v>95949.350000000035</v>
      </c>
      <c r="E31" s="19">
        <v>317409.12</v>
      </c>
      <c r="F31" s="19">
        <v>302477.11</v>
      </c>
      <c r="G31" s="20">
        <v>310292.71999999997</v>
      </c>
      <c r="H31" s="20">
        <f>+D31+E31-F31</f>
        <v>110881.36000000004</v>
      </c>
      <c r="I31" s="38"/>
      <c r="K31" s="1">
        <f>14681+38311.22-2132.67+17937.81+28124.69-972.7</f>
        <v>95949.35</v>
      </c>
    </row>
    <row r="32" spans="3:11" ht="13.5" customHeight="1" thickBot="1" x14ac:dyDescent="0.25">
      <c r="C32" s="17" t="s">
        <v>32</v>
      </c>
      <c r="D32" s="21">
        <v>7622</v>
      </c>
      <c r="E32" s="19">
        <v>38546.57</v>
      </c>
      <c r="F32" s="19">
        <v>38865</v>
      </c>
      <c r="G32" s="20"/>
      <c r="H32" s="20">
        <f>+D32+E32-F32</f>
        <v>7303.57</v>
      </c>
      <c r="I32" s="37"/>
      <c r="K32" s="36">
        <f>1416.13-0.67+2178.26+3989.69+39.44-0.85</f>
        <v>7621.9999999999991</v>
      </c>
    </row>
    <row r="33" spans="3:11" ht="13.5" customHeight="1" thickBot="1" x14ac:dyDescent="0.25">
      <c r="C33" s="17" t="s">
        <v>7</v>
      </c>
      <c r="D33" s="16">
        <f>SUM(D28:D32)</f>
        <v>1173543.0100000007</v>
      </c>
      <c r="E33" s="16">
        <f>SUM(E28:E32)</f>
        <v>3609998.7399999998</v>
      </c>
      <c r="F33" s="16">
        <f>SUM(F28:F32)</f>
        <v>3661234.8299999996</v>
      </c>
      <c r="G33" s="16">
        <f>SUM(G28:G32)</f>
        <v>3294988.8499999996</v>
      </c>
      <c r="H33" s="16">
        <f>SUM(H28:H32)</f>
        <v>1122306.9200000004</v>
      </c>
      <c r="I33" s="35"/>
    </row>
    <row r="34" spans="3:11" ht="13.5" customHeight="1" thickBot="1" x14ac:dyDescent="0.25">
      <c r="C34" s="34" t="s">
        <v>31</v>
      </c>
      <c r="D34" s="34"/>
      <c r="E34" s="34"/>
      <c r="F34" s="34"/>
      <c r="G34" s="34"/>
      <c r="H34" s="34"/>
      <c r="I34" s="34"/>
    </row>
    <row r="35" spans="3:11" ht="51.75" customHeight="1" thickBot="1" x14ac:dyDescent="0.25">
      <c r="C35" s="22" t="s">
        <v>30</v>
      </c>
      <c r="D35" s="33" t="s">
        <v>29</v>
      </c>
      <c r="E35" s="32" t="s">
        <v>28</v>
      </c>
      <c r="F35" s="32" t="s">
        <v>27</v>
      </c>
      <c r="G35" s="32" t="s">
        <v>26</v>
      </c>
      <c r="H35" s="32" t="s">
        <v>25</v>
      </c>
      <c r="I35" s="31" t="s">
        <v>24</v>
      </c>
    </row>
    <row r="36" spans="3:11" ht="21.75" customHeight="1" thickBot="1" x14ac:dyDescent="0.25">
      <c r="C36" s="30" t="s">
        <v>23</v>
      </c>
      <c r="D36" s="29">
        <f>375525.6-7913.29</f>
        <v>367612.31</v>
      </c>
      <c r="E36" s="23">
        <v>1471406.4</v>
      </c>
      <c r="F36" s="23">
        <v>1499099.8</v>
      </c>
      <c r="G36" s="20">
        <f>+E36</f>
        <v>1471406.4</v>
      </c>
      <c r="H36" s="23">
        <f>+D36+E36-F36</f>
        <v>339918.90999999992</v>
      </c>
      <c r="I36" s="28" t="s">
        <v>22</v>
      </c>
      <c r="J36" s="26">
        <f>312755.24+57.19-0.14+179.56-0.44+18.73+182.89-D36</f>
        <v>-54419.280000000028</v>
      </c>
      <c r="K36" s="26">
        <f>367612.31+911.98+2918.72+371.48+3597.29+10.57+103.25-H36</f>
        <v>35606.69</v>
      </c>
    </row>
    <row r="37" spans="3:11" ht="14.25" customHeight="1" thickBot="1" x14ac:dyDescent="0.25">
      <c r="C37" s="17" t="s">
        <v>21</v>
      </c>
      <c r="D37" s="21">
        <v>72534.39000000013</v>
      </c>
      <c r="E37" s="20">
        <v>294768.3</v>
      </c>
      <c r="F37" s="20">
        <v>300180.37</v>
      </c>
      <c r="G37" s="20">
        <v>365786.42</v>
      </c>
      <c r="H37" s="23">
        <f>+D37+E37-F37</f>
        <v>67122.320000000123</v>
      </c>
      <c r="I37" s="27"/>
      <c r="J37" s="26"/>
    </row>
    <row r="38" spans="3:11" ht="13.5" hidden="1" customHeight="1" thickBot="1" x14ac:dyDescent="0.25">
      <c r="C38" s="22" t="s">
        <v>20</v>
      </c>
      <c r="D38" s="25">
        <v>0</v>
      </c>
      <c r="E38" s="20"/>
      <c r="F38" s="20"/>
      <c r="G38" s="20"/>
      <c r="H38" s="23">
        <f>+D38+E38-F38</f>
        <v>0</v>
      </c>
      <c r="I38" s="15"/>
    </row>
    <row r="39" spans="3:11" ht="12.75" customHeight="1" thickBot="1" x14ac:dyDescent="0.25">
      <c r="C39" s="17" t="s">
        <v>19</v>
      </c>
      <c r="D39" s="21">
        <v>48698.020000000048</v>
      </c>
      <c r="E39" s="20">
        <v>173774.88</v>
      </c>
      <c r="F39" s="20">
        <v>179732.81</v>
      </c>
      <c r="G39" s="20">
        <f>+E39</f>
        <v>173774.88</v>
      </c>
      <c r="H39" s="23">
        <f>+D39+E39-F39</f>
        <v>42740.090000000055</v>
      </c>
      <c r="I39" s="24" t="s">
        <v>18</v>
      </c>
    </row>
    <row r="40" spans="3:11" ht="30" customHeight="1" thickBot="1" x14ac:dyDescent="0.25">
      <c r="C40" s="17" t="s">
        <v>17</v>
      </c>
      <c r="D40" s="21">
        <v>79002.979999999981</v>
      </c>
      <c r="E40" s="20">
        <v>320757.53999999998</v>
      </c>
      <c r="F40" s="20">
        <v>326563.89</v>
      </c>
      <c r="G40" s="20">
        <v>262887.81</v>
      </c>
      <c r="H40" s="23">
        <f>+D40+E40-F40</f>
        <v>73196.629999999946</v>
      </c>
      <c r="I40" s="18" t="s">
        <v>16</v>
      </c>
      <c r="J40" s="1">
        <f>26199.19+40110.98</f>
        <v>66310.17</v>
      </c>
      <c r="K40" s="1">
        <f>40987.33+19100.16+18915.49</f>
        <v>79002.98000000001</v>
      </c>
    </row>
    <row r="41" spans="3:11" ht="27.75" customHeight="1" thickBot="1" x14ac:dyDescent="0.25">
      <c r="C41" s="17" t="s">
        <v>15</v>
      </c>
      <c r="D41" s="21">
        <v>3781.34</v>
      </c>
      <c r="E41" s="19">
        <v>15428.7</v>
      </c>
      <c r="F41" s="19">
        <v>15871.65</v>
      </c>
      <c r="G41" s="20">
        <f>+E41</f>
        <v>15428.7</v>
      </c>
      <c r="H41" s="23">
        <f>+D41+E41-F41</f>
        <v>3338.3900000000012</v>
      </c>
      <c r="I41" s="18" t="s">
        <v>14</v>
      </c>
    </row>
    <row r="42" spans="3:11" ht="13.5" customHeight="1" thickBot="1" x14ac:dyDescent="0.25">
      <c r="C42" s="22" t="s">
        <v>13</v>
      </c>
      <c r="D42" s="21">
        <v>55509.81</v>
      </c>
      <c r="E42" s="19">
        <v>184409.83</v>
      </c>
      <c r="F42" s="19">
        <v>186939.5</v>
      </c>
      <c r="G42" s="20">
        <f>+E42</f>
        <v>184409.83</v>
      </c>
      <c r="H42" s="23">
        <f>+D42+E42-F42</f>
        <v>52980.139999999985</v>
      </c>
      <c r="I42" s="24"/>
    </row>
    <row r="43" spans="3:11" ht="13.5" customHeight="1" thickBot="1" x14ac:dyDescent="0.25">
      <c r="C43" s="17" t="s">
        <v>12</v>
      </c>
      <c r="D43" s="21">
        <v>9650.2000000000116</v>
      </c>
      <c r="E43" s="19">
        <v>38976.839999999997</v>
      </c>
      <c r="F43" s="19">
        <v>40024.959999999999</v>
      </c>
      <c r="G43" s="20">
        <f>+E43</f>
        <v>38976.839999999997</v>
      </c>
      <c r="H43" s="23">
        <f>+D43+E43-F43</f>
        <v>8602.080000000009</v>
      </c>
      <c r="I43" s="18" t="s">
        <v>11</v>
      </c>
    </row>
    <row r="44" spans="3:11" ht="13.5" customHeight="1" thickBot="1" x14ac:dyDescent="0.25">
      <c r="C44" s="17" t="s">
        <v>10</v>
      </c>
      <c r="D44" s="21">
        <v>7913.29</v>
      </c>
      <c r="E44" s="19">
        <v>60566.67</v>
      </c>
      <c r="F44" s="19">
        <v>57766.28</v>
      </c>
      <c r="G44" s="20">
        <f>+E44</f>
        <v>60566.67</v>
      </c>
      <c r="H44" s="20">
        <f>+D44+E44-F44</f>
        <v>10713.679999999993</v>
      </c>
      <c r="I44" s="18"/>
    </row>
    <row r="45" spans="3:11" ht="13.5" customHeight="1" thickBot="1" x14ac:dyDescent="0.25">
      <c r="C45" s="22" t="s">
        <v>9</v>
      </c>
      <c r="D45" s="21">
        <v>65563.409999999989</v>
      </c>
      <c r="E45" s="19">
        <v>156085.66</v>
      </c>
      <c r="F45" s="19">
        <v>129503.74</v>
      </c>
      <c r="G45" s="20">
        <f>+E45</f>
        <v>156085.66</v>
      </c>
      <c r="H45" s="20">
        <f>+D45+E45-F45</f>
        <v>92145.33</v>
      </c>
      <c r="I45" s="18"/>
      <c r="J45" s="1">
        <f>7287.78+4237.46</f>
        <v>11525.24</v>
      </c>
      <c r="K45" s="1">
        <f>41726.89+23836.52</f>
        <v>65563.41</v>
      </c>
    </row>
    <row r="46" spans="3:11" ht="13.5" hidden="1" customHeight="1" thickBot="1" x14ac:dyDescent="0.25">
      <c r="C46" s="17" t="s">
        <v>8</v>
      </c>
      <c r="D46" s="21">
        <v>0</v>
      </c>
      <c r="E46" s="19"/>
      <c r="F46" s="19"/>
      <c r="G46" s="20">
        <f>+E46</f>
        <v>0</v>
      </c>
      <c r="H46" s="19">
        <f>+D46+E46-F46</f>
        <v>0</v>
      </c>
      <c r="I46" s="18"/>
    </row>
    <row r="47" spans="3:11" s="14" customFormat="1" ht="13.5" customHeight="1" thickBot="1" x14ac:dyDescent="0.25">
      <c r="C47" s="17" t="s">
        <v>7</v>
      </c>
      <c r="D47" s="16">
        <f>SUM(D36:D46)</f>
        <v>710265.75000000012</v>
      </c>
      <c r="E47" s="16">
        <f>SUM(E36:E46)</f>
        <v>2716174.8200000003</v>
      </c>
      <c r="F47" s="16">
        <f>SUM(F36:F46)</f>
        <v>2735683</v>
      </c>
      <c r="G47" s="16">
        <f>SUM(G36:G46)</f>
        <v>2729323.21</v>
      </c>
      <c r="H47" s="16">
        <f>SUM(H36:H46)</f>
        <v>690757.57</v>
      </c>
      <c r="I47" s="15"/>
    </row>
    <row r="48" spans="3:11" ht="13.5" customHeight="1" thickBot="1" x14ac:dyDescent="0.25">
      <c r="C48" s="13" t="s">
        <v>6</v>
      </c>
      <c r="D48" s="13"/>
      <c r="E48" s="13"/>
      <c r="F48" s="13"/>
      <c r="G48" s="13"/>
      <c r="H48" s="13"/>
      <c r="I48" s="13"/>
    </row>
    <row r="49" spans="3:9" ht="39.75" customHeight="1" thickBot="1" x14ac:dyDescent="0.25">
      <c r="C49" s="12" t="s">
        <v>5</v>
      </c>
      <c r="D49" s="11" t="s">
        <v>4</v>
      </c>
      <c r="E49" s="10"/>
      <c r="F49" s="10"/>
      <c r="G49" s="10"/>
      <c r="H49" s="9"/>
      <c r="I49" s="8" t="s">
        <v>3</v>
      </c>
    </row>
    <row r="50" spans="3:9" ht="18.75" customHeight="1" x14ac:dyDescent="0.3">
      <c r="C50" s="7" t="s">
        <v>2</v>
      </c>
      <c r="D50" s="7"/>
      <c r="E50" s="7"/>
      <c r="F50" s="7"/>
      <c r="G50" s="7"/>
      <c r="H50" s="6">
        <f>+H33+H47</f>
        <v>1813064.4900000002</v>
      </c>
    </row>
    <row r="51" spans="3:9" ht="15" x14ac:dyDescent="0.25">
      <c r="C51" s="5" t="s">
        <v>1</v>
      </c>
      <c r="D51" s="5"/>
    </row>
    <row r="52" spans="3:9" ht="12.75" customHeight="1" x14ac:dyDescent="0.2">
      <c r="C52" s="4" t="s">
        <v>0</v>
      </c>
    </row>
    <row r="53" spans="3:9" x14ac:dyDescent="0.2">
      <c r="E53" s="3"/>
      <c r="F53" s="3"/>
    </row>
    <row r="54" spans="3:9" x14ac:dyDescent="0.2">
      <c r="D54" s="3"/>
      <c r="E54" s="3"/>
      <c r="F54" s="3"/>
      <c r="G54" s="3"/>
      <c r="H54" s="3"/>
    </row>
    <row r="55" spans="3:9" x14ac:dyDescent="0.2">
      <c r="D55" s="3"/>
    </row>
    <row r="56" spans="3:9" x14ac:dyDescent="0.2">
      <c r="H56" s="3"/>
    </row>
  </sheetData>
  <mergeCells count="10">
    <mergeCell ref="D49:H49"/>
    <mergeCell ref="I36:I37"/>
    <mergeCell ref="C48:I48"/>
    <mergeCell ref="C22:I22"/>
    <mergeCell ref="C23:I23"/>
    <mergeCell ref="C34:I34"/>
    <mergeCell ref="C27:I27"/>
    <mergeCell ref="C25:I25"/>
    <mergeCell ref="C24:I24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1"/>
  <sheetViews>
    <sheetView topLeftCell="A17" zoomScaleNormal="100" zoomScaleSheetLayoutView="120" workbookViewId="0">
      <selection activeCell="G27" sqref="G27"/>
    </sheetView>
  </sheetViews>
  <sheetFormatPr defaultRowHeight="15" x14ac:dyDescent="0.25"/>
  <cols>
    <col min="1" max="1" width="4.5703125" style="52" customWidth="1"/>
    <col min="2" max="2" width="12.42578125" style="52" customWidth="1"/>
    <col min="3" max="3" width="13.28515625" style="52" hidden="1" customWidth="1"/>
    <col min="4" max="4" width="12.140625" style="52" customWidth="1"/>
    <col min="5" max="5" width="13.5703125" style="52" customWidth="1"/>
    <col min="6" max="6" width="13.28515625" style="52" customWidth="1"/>
    <col min="7" max="7" width="14.28515625" style="52" customWidth="1"/>
    <col min="8" max="8" width="15.140625" style="52" customWidth="1"/>
    <col min="9" max="9" width="13.85546875" style="52" customWidth="1"/>
    <col min="10" max="16384" width="9.140625" style="52"/>
  </cols>
  <sheetData>
    <row r="13" spans="1:9" x14ac:dyDescent="0.25">
      <c r="A13" s="60" t="s">
        <v>67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66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65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58" t="s">
        <v>64</v>
      </c>
      <c r="B16" s="58" t="s">
        <v>63</v>
      </c>
      <c r="C16" s="58" t="s">
        <v>62</v>
      </c>
      <c r="D16" s="58" t="s">
        <v>61</v>
      </c>
      <c r="E16" s="58" t="s">
        <v>60</v>
      </c>
      <c r="F16" s="59" t="s">
        <v>59</v>
      </c>
      <c r="G16" s="59" t="s">
        <v>58</v>
      </c>
      <c r="H16" s="58" t="s">
        <v>57</v>
      </c>
      <c r="I16" s="58" t="s">
        <v>56</v>
      </c>
    </row>
    <row r="17" spans="1:9" x14ac:dyDescent="0.25">
      <c r="A17" s="57" t="s">
        <v>55</v>
      </c>
      <c r="B17" s="56">
        <v>19.70881</v>
      </c>
      <c r="C17" s="56"/>
      <c r="D17" s="56">
        <v>294.76830000000001</v>
      </c>
      <c r="E17" s="56">
        <v>300.18036999999998</v>
      </c>
      <c r="F17" s="56">
        <v>8.3149999999999995</v>
      </c>
      <c r="G17" s="56">
        <v>365.78642000000002</v>
      </c>
      <c r="H17" s="56">
        <v>67.122320000000002</v>
      </c>
      <c r="I17" s="56">
        <f>B17+D17+F17-G17</f>
        <v>-42.994309999999984</v>
      </c>
    </row>
    <row r="19" spans="1:9" x14ac:dyDescent="0.25">
      <c r="A19" s="52" t="s">
        <v>54</v>
      </c>
    </row>
    <row r="20" spans="1:9" x14ac:dyDescent="0.25">
      <c r="A20" s="55" t="s">
        <v>53</v>
      </c>
    </row>
    <row r="21" spans="1:9" x14ac:dyDescent="0.25">
      <c r="A21" s="54" t="s">
        <v>52</v>
      </c>
    </row>
    <row r="22" spans="1:9" x14ac:dyDescent="0.25">
      <c r="A22" s="54" t="s">
        <v>51</v>
      </c>
    </row>
    <row r="23" spans="1:9" x14ac:dyDescent="0.25">
      <c r="A23" s="54" t="s">
        <v>50</v>
      </c>
    </row>
    <row r="24" spans="1:9" x14ac:dyDescent="0.25">
      <c r="A24" s="54" t="s">
        <v>49</v>
      </c>
    </row>
    <row r="25" spans="1:9" ht="15" customHeight="1" x14ac:dyDescent="0.25">
      <c r="A25" s="54" t="s">
        <v>48</v>
      </c>
    </row>
    <row r="26" spans="1:9" x14ac:dyDescent="0.25">
      <c r="A26" s="54" t="s">
        <v>47</v>
      </c>
    </row>
    <row r="27" spans="1:9" x14ac:dyDescent="0.25">
      <c r="A27" s="54" t="s">
        <v>46</v>
      </c>
    </row>
    <row r="28" spans="1:9" x14ac:dyDescent="0.25">
      <c r="A28" s="54" t="s">
        <v>45</v>
      </c>
    </row>
    <row r="29" spans="1:9" x14ac:dyDescent="0.25">
      <c r="A29" s="53" t="s">
        <v>44</v>
      </c>
    </row>
    <row r="30" spans="1:9" x14ac:dyDescent="0.25">
      <c r="A30" s="53"/>
    </row>
    <row r="31" spans="1:9" x14ac:dyDescent="0.25">
      <c r="A31" s="53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Центральная8 1</vt:lpstr>
      <vt:lpstr>Центральная 8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2018-04-02T10:58:19Z</dcterms:created>
  <dcterms:modified xsi:type="dcterms:W3CDTF">2018-04-02T10:58:45Z</dcterms:modified>
</cp:coreProperties>
</file>