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/>
  </bookViews>
  <sheets>
    <sheet name="ЧР73" sheetId="1" r:id="rId1"/>
    <sheet name="текущий ремон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H27" i="1" l="1"/>
  <c r="H28" i="1"/>
  <c r="H29" i="1"/>
  <c r="H30" i="1"/>
  <c r="K30" i="1"/>
  <c r="E31" i="1"/>
  <c r="H31" i="1" s="1"/>
  <c r="L31" i="1" s="1"/>
  <c r="F31" i="1"/>
  <c r="G31" i="1"/>
  <c r="J31" i="1"/>
  <c r="K31" i="1"/>
  <c r="D32" i="1"/>
  <c r="E32" i="1"/>
  <c r="F32" i="1"/>
  <c r="G32" i="1"/>
  <c r="G35" i="1"/>
  <c r="H35" i="1"/>
  <c r="J35" i="1"/>
  <c r="K35" i="1"/>
  <c r="H36" i="1"/>
  <c r="H44" i="1" s="1"/>
  <c r="H37" i="1"/>
  <c r="H38" i="1"/>
  <c r="H39" i="1"/>
  <c r="J39" i="1"/>
  <c r="G41" i="1"/>
  <c r="H41" i="1"/>
  <c r="E42" i="1"/>
  <c r="F42" i="1"/>
  <c r="F44" i="1" s="1"/>
  <c r="G42" i="1"/>
  <c r="H42" i="1"/>
  <c r="G43" i="1"/>
  <c r="H43" i="1"/>
  <c r="D44" i="1"/>
  <c r="E44" i="1"/>
  <c r="G44" i="1"/>
  <c r="G54" i="1" s="1"/>
  <c r="H53" i="1"/>
  <c r="E54" i="1"/>
  <c r="H32" i="1" l="1"/>
  <c r="H45" i="1" s="1"/>
</calcChain>
</file>

<file path=xl/sharedStrings.xml><?xml version="1.0" encoding="utf-8"?>
<sst xmlns="http://schemas.openxmlformats.org/spreadsheetml/2006/main" count="66" uniqueCount="59">
  <si>
    <t>ИТОГО ЖКУ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</si>
  <si>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</si>
  <si>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</si>
  <si>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ООО "ГМК"</t>
  </si>
  <si>
    <t xml:space="preserve">Поступило от ООО "ГМК" за размещение интернет оборудования 5580,00 руб. </t>
  </si>
  <si>
    <t>Размещение Интернет оборудования</t>
  </si>
  <si>
    <t>Прочие поступления</t>
  </si>
  <si>
    <t>Общая задолженность по дому  на 01.01.2019г.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</si>
  <si>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</si>
  <si>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</si>
  <si>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</si>
  <si>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</si>
  <si>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</si>
  <si>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</si>
  <si>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</si>
  <si>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</si>
  <si>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</si>
  <si>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</si>
  <si>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</si>
  <si>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</si>
  <si>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</si>
  <si>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</si>
  <si>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Н/2009-74 от 01.01.2009г.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</si>
  <si>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</si>
  <si>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</si>
  <si>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</si>
  <si>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</si>
  <si>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</si>
  <si>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</si>
  <si>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</si>
  <si>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</si>
  <si>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</si>
  <si>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</si>
  <si>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</si>
  <si>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</si>
  <si>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</si>
  <si>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</si>
  <si>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</si>
  <si>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</si>
  <si>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</si>
  <si>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73 по мкр. Черная Речка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</si>
  <si>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</si>
  <si>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</si>
  <si>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</si>
  <si>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аварийное обслуживание - 601.33р.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</si>
  <si>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 xml:space="preserve">0.60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</si>
  <si>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</si>
  <si>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</si>
  <si>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</si>
  <si>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</si>
  <si>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</si>
  <si>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</si>
  <si>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</si>
  <si>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</si>
  <si>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</si>
  <si>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</si>
  <si>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 73 по мкр. Черная Речка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</si>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</sst>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4" fontId="4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wrapText="1"/>
    </xf>
    <xf numFmtId="0" fontId="2" fillId="0" borderId="0" xfId="0" applyFont="1" applyFill="1"/>
    <xf numFmtId="4" fontId="7" fillId="0" borderId="0" xfId="0" applyNumberFormat="1" applyFont="1" applyFill="1"/>
    <xf numFmtId="0" fontId="8" fillId="0" borderId="0" xfId="0" applyFont="1" applyFill="1"/>
    <xf numFmtId="0" fontId="6" fillId="0" borderId="5" xfId="0" applyFont="1" applyFill="1" applyBorder="1" applyAlignment="1">
      <alignment horizontal="center" vertical="top" wrapText="1"/>
    </xf>
    <xf numFmtId="4" fontId="6" fillId="0" borderId="5" xfId="0" applyNumberFormat="1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4" fontId="9" fillId="0" borderId="7" xfId="0" applyNumberFormat="1" applyFont="1" applyFill="1" applyBorder="1" applyAlignment="1">
      <alignment vertical="top" wrapText="1"/>
    </xf>
    <xf numFmtId="4" fontId="3" fillId="0" borderId="5" xfId="0" applyNumberFormat="1" applyFont="1" applyFill="1" applyBorder="1" applyAlignment="1">
      <alignment vertical="top" wrapText="1"/>
    </xf>
    <xf numFmtId="4" fontId="3" fillId="0" borderId="5" xfId="0" applyNumberFormat="1" applyFont="1" applyFill="1" applyBorder="1" applyAlignment="1">
      <alignment horizontal="right" vertical="top" wrapText="1"/>
    </xf>
    <xf numFmtId="0" fontId="10" fillId="0" borderId="5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right" vertical="top" wrapText="1"/>
    </xf>
    <xf numFmtId="4" fontId="9" fillId="0" borderId="5" xfId="0" applyNumberFormat="1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right" vertical="top" wrapText="1"/>
    </xf>
    <xf numFmtId="0" fontId="5" fillId="0" borderId="5" xfId="0" applyFont="1" applyFill="1" applyBorder="1" applyAlignment="1">
      <alignment horizontal="right" vertical="top" wrapText="1"/>
    </xf>
    <xf numFmtId="0" fontId="3" fillId="0" borderId="7" xfId="0" applyFont="1" applyFill="1" applyBorder="1" applyAlignment="1">
      <alignment horizontal="right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4" fontId="0" fillId="0" borderId="0" xfId="0" applyNumberFormat="1" applyFill="1"/>
    <xf numFmtId="2" fontId="3" fillId="0" borderId="5" xfId="0" applyNumberFormat="1" applyFont="1" applyFill="1" applyBorder="1" applyAlignment="1">
      <alignment horizontal="right" vertical="top" wrapText="1"/>
    </xf>
    <xf numFmtId="2" fontId="0" fillId="0" borderId="0" xfId="0" applyNumberFormat="1" applyFill="1"/>
    <xf numFmtId="0" fontId="16" fillId="0" borderId="0" xfId="0" applyFont="1" applyFill="1" applyBorder="1"/>
    <xf numFmtId="0" fontId="6" fillId="0" borderId="0" xfId="0" applyFont="1" applyFill="1" applyAlignment="1">
      <alignment horizontal="center"/>
    </xf>
    <xf numFmtId="0" fontId="16" fillId="0" borderId="7" xfId="0" applyFont="1" applyFill="1" applyBorder="1"/>
    <xf numFmtId="0" fontId="16" fillId="0" borderId="10" xfId="0" applyFont="1" applyFill="1" applyBorder="1"/>
    <xf numFmtId="0" fontId="6" fillId="0" borderId="1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6" fillId="0" borderId="0" xfId="0" applyFont="1" applyFill="1"/>
    <xf numFmtId="0" fontId="6" fillId="0" borderId="4" xfId="0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1"/>
    <xf numFmtId="0" fontId="1" fillId="0" borderId="0" xfId="1" applyBorder="1"/>
    <xf numFmtId="0" fontId="1" fillId="0" borderId="0" xfId="1" applyFont="1"/>
    <xf numFmtId="2" fontId="17" fillId="0" borderId="2" xfId="1" applyNumberFormat="1" applyFont="1" applyFill="1" applyBorder="1" applyAlignment="1">
      <alignment horizontal="center" vertical="center"/>
    </xf>
    <xf numFmtId="2" fontId="17" fillId="2" borderId="2" xfId="1" applyNumberFormat="1" applyFont="1" applyFill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4"/>
  <dimension ref="A1:L54"/>
  <sheetViews>
    <sheetView tabSelected="1" topLeftCell="C27" zoomScaleNormal="100" workbookViewId="0">
      <selection activeCell="F60" sqref="F60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30.7109375" style="2" customWidth="1"/>
    <col min="4" max="4" width="13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2.85546875" style="2" customWidth="1"/>
    <col min="9" max="9" width="24.140625" style="2" customWidth="1"/>
    <col min="10" max="12" width="0" style="1" hidden="1" customWidth="1"/>
    <col min="13" max="16384" width="9.140625" style="1"/>
  </cols>
  <sheetData>
    <row r="1" spans="3:9" ht="12.75" hidden="1" customHeight="1" x14ac:dyDescent="0.2">
      <c r="C1" s="39"/>
      <c r="D1" s="39"/>
      <c r="E1" s="39"/>
      <c r="F1" s="39"/>
      <c r="G1" s="39"/>
      <c r="H1" s="39"/>
      <c r="I1" s="39"/>
    </row>
    <row r="2" spans="3:9" ht="13.5" hidden="1" customHeight="1" thickBot="1" x14ac:dyDescent="0.25">
      <c r="C2" s="39"/>
      <c r="D2" s="39"/>
      <c r="E2" s="39" t="s">
        <v>43</v>
      </c>
      <c r="F2" s="39"/>
      <c r="G2" s="39"/>
      <c r="H2" s="39"/>
      <c r="I2" s="39"/>
    </row>
    <row r="3" spans="3:9" ht="13.5" hidden="1" customHeight="1" thickBot="1" x14ac:dyDescent="0.25">
      <c r="C3" s="38"/>
      <c r="D3" s="37"/>
      <c r="E3" s="36"/>
      <c r="F3" s="36"/>
      <c r="G3" s="36"/>
      <c r="H3" s="36"/>
      <c r="I3" s="35"/>
    </row>
    <row r="4" spans="3:9" ht="12.75" hidden="1" customHeight="1" x14ac:dyDescent="0.2">
      <c r="C4" s="34"/>
      <c r="D4" s="34"/>
      <c r="E4" s="33"/>
      <c r="F4" s="33"/>
      <c r="G4" s="33"/>
      <c r="H4" s="33"/>
      <c r="I4" s="33"/>
    </row>
    <row r="5" spans="3:9" ht="12.75" customHeight="1" x14ac:dyDescent="0.2">
      <c r="C5" s="34"/>
      <c r="D5" s="34"/>
      <c r="E5" s="33"/>
      <c r="F5" s="33"/>
      <c r="G5" s="33"/>
      <c r="H5" s="33"/>
      <c r="I5" s="33"/>
    </row>
    <row r="6" spans="3:9" ht="12.75" customHeight="1" x14ac:dyDescent="0.2">
      <c r="C6" s="34"/>
      <c r="D6" s="34"/>
      <c r="E6" s="33"/>
      <c r="F6" s="33"/>
      <c r="G6" s="33"/>
      <c r="H6" s="33"/>
      <c r="I6" s="33"/>
    </row>
    <row r="7" spans="3:9" ht="12.75" customHeight="1" x14ac:dyDescent="0.2">
      <c r="C7" s="34"/>
      <c r="D7" s="34"/>
      <c r="E7" s="33"/>
      <c r="F7" s="33"/>
      <c r="G7" s="33"/>
      <c r="H7" s="33"/>
      <c r="I7" s="33"/>
    </row>
    <row r="8" spans="3:9" ht="12.75" customHeight="1" x14ac:dyDescent="0.2">
      <c r="C8" s="34"/>
      <c r="D8" s="34"/>
      <c r="E8" s="33"/>
      <c r="F8" s="33"/>
      <c r="G8" s="33"/>
      <c r="H8" s="33"/>
      <c r="I8" s="33"/>
    </row>
    <row r="9" spans="3:9" ht="12.75" customHeight="1" x14ac:dyDescent="0.2">
      <c r="C9" s="34"/>
      <c r="D9" s="34"/>
      <c r="E9" s="33"/>
      <c r="F9" s="33"/>
      <c r="G9" s="33"/>
      <c r="H9" s="33"/>
      <c r="I9" s="33"/>
    </row>
    <row r="10" spans="3:9" ht="12.75" customHeight="1" x14ac:dyDescent="0.2">
      <c r="C10" s="34"/>
      <c r="D10" s="34"/>
      <c r="E10" s="33"/>
      <c r="F10" s="33"/>
      <c r="G10" s="33"/>
      <c r="H10" s="33"/>
      <c r="I10" s="33"/>
    </row>
    <row r="11" spans="3:9" ht="12.75" customHeight="1" x14ac:dyDescent="0.2">
      <c r="C11" s="34"/>
      <c r="D11" s="34"/>
      <c r="E11" s="33"/>
      <c r="F11" s="33"/>
      <c r="G11" s="33"/>
      <c r="H11" s="33"/>
      <c r="I11" s="33"/>
    </row>
    <row r="12" spans="3:9" ht="12.75" customHeight="1" x14ac:dyDescent="0.2">
      <c r="C12" s="34"/>
      <c r="D12" s="34"/>
      <c r="E12" s="33"/>
      <c r="F12" s="33"/>
      <c r="G12" s="33"/>
      <c r="H12" s="33"/>
      <c r="I12" s="33"/>
    </row>
    <row r="13" spans="3:9" ht="12.75" customHeight="1" x14ac:dyDescent="0.2">
      <c r="C13" s="34"/>
      <c r="D13" s="34"/>
      <c r="E13" s="33"/>
      <c r="F13" s="33"/>
      <c r="G13" s="33"/>
      <c r="H13" s="33"/>
      <c r="I13" s="33"/>
    </row>
    <row r="14" spans="3:9" ht="12.75" customHeight="1" x14ac:dyDescent="0.2">
      <c r="C14" s="34"/>
      <c r="D14" s="34"/>
      <c r="E14" s="33"/>
      <c r="F14" s="33"/>
      <c r="G14" s="33"/>
      <c r="H14" s="33"/>
      <c r="I14" s="33"/>
    </row>
    <row r="15" spans="3:9" ht="12.75" customHeight="1" x14ac:dyDescent="0.2">
      <c r="C15" s="34"/>
      <c r="D15" s="34"/>
      <c r="E15" s="33"/>
      <c r="F15" s="33"/>
      <c r="G15" s="33"/>
      <c r="H15" s="33"/>
      <c r="I15" s="33"/>
    </row>
    <row r="16" spans="3:9" ht="12.75" customHeight="1" x14ac:dyDescent="0.2">
      <c r="C16" s="34"/>
      <c r="D16" s="34"/>
      <c r="E16" s="33"/>
      <c r="F16" s="33"/>
      <c r="G16" s="33"/>
      <c r="H16" s="33"/>
      <c r="I16" s="33"/>
    </row>
    <row r="17" spans="3:12" ht="12.75" customHeight="1" x14ac:dyDescent="0.2">
      <c r="C17" s="34"/>
      <c r="D17" s="34"/>
      <c r="E17" s="33"/>
      <c r="F17" s="33"/>
      <c r="G17" s="33"/>
      <c r="H17" s="33"/>
      <c r="I17" s="33"/>
    </row>
    <row r="18" spans="3:12" ht="12.75" customHeight="1" x14ac:dyDescent="0.2">
      <c r="C18" s="34"/>
      <c r="D18" s="34"/>
      <c r="E18" s="33"/>
      <c r="F18" s="33"/>
      <c r="G18" s="33"/>
      <c r="H18" s="33"/>
      <c r="I18" s="33"/>
    </row>
    <row r="19" spans="3:12" ht="12.75" customHeight="1" x14ac:dyDescent="0.2">
      <c r="C19" s="34"/>
      <c r="D19" s="34"/>
      <c r="E19" s="33"/>
      <c r="F19" s="33"/>
      <c r="G19" s="33"/>
      <c r="H19" s="33"/>
      <c r="I19" s="33"/>
    </row>
    <row r="20" spans="3:12" ht="12.75" customHeight="1" x14ac:dyDescent="0.2">
      <c r="C20" s="34"/>
      <c r="D20" s="34"/>
      <c r="E20" s="33"/>
      <c r="F20" s="33"/>
      <c r="G20" s="33"/>
      <c r="H20" s="33"/>
      <c r="I20" s="33"/>
    </row>
    <row r="21" spans="3:12" ht="14.25" x14ac:dyDescent="0.2">
      <c r="C21" s="44" t="s">
        <v>42</v>
      </c>
      <c r="D21" s="44"/>
      <c r="E21" s="44"/>
      <c r="F21" s="44"/>
      <c r="G21" s="44"/>
      <c r="H21" s="44"/>
      <c r="I21" s="44"/>
    </row>
    <row r="22" spans="3:12" x14ac:dyDescent="0.2">
      <c r="C22" s="45" t="s">
        <v>41</v>
      </c>
      <c r="D22" s="45"/>
      <c r="E22" s="45"/>
      <c r="F22" s="45"/>
      <c r="G22" s="45"/>
      <c r="H22" s="45"/>
      <c r="I22" s="45"/>
    </row>
    <row r="23" spans="3:12" x14ac:dyDescent="0.2">
      <c r="C23" s="45" t="s">
        <v>40</v>
      </c>
      <c r="D23" s="45"/>
      <c r="E23" s="45"/>
      <c r="F23" s="45"/>
      <c r="G23" s="45"/>
      <c r="H23" s="45"/>
      <c r="I23" s="45"/>
    </row>
    <row r="24" spans="3:12" ht="6" customHeight="1" thickBot="1" x14ac:dyDescent="0.25">
      <c r="C24" s="50"/>
      <c r="D24" s="50"/>
      <c r="E24" s="50"/>
      <c r="F24" s="50"/>
      <c r="G24" s="50"/>
      <c r="H24" s="50"/>
      <c r="I24" s="50"/>
    </row>
    <row r="25" spans="3:12" ht="56.25" customHeight="1" thickBot="1" x14ac:dyDescent="0.25">
      <c r="C25" s="26" t="s">
        <v>30</v>
      </c>
      <c r="D25" s="29" t="s">
        <v>29</v>
      </c>
      <c r="E25" s="28" t="s">
        <v>28</v>
      </c>
      <c r="F25" s="28" t="s">
        <v>27</v>
      </c>
      <c r="G25" s="28" t="s">
        <v>26</v>
      </c>
      <c r="H25" s="28" t="s">
        <v>25</v>
      </c>
      <c r="I25" s="29" t="s">
        <v>39</v>
      </c>
    </row>
    <row r="26" spans="3:12" ht="13.5" customHeight="1" thickBot="1" x14ac:dyDescent="0.25">
      <c r="C26" s="47" t="s">
        <v>38</v>
      </c>
      <c r="D26" s="48"/>
      <c r="E26" s="48"/>
      <c r="F26" s="48"/>
      <c r="G26" s="48"/>
      <c r="H26" s="48"/>
      <c r="I26" s="49"/>
    </row>
    <row r="27" spans="3:12" ht="13.5" customHeight="1" thickBot="1" x14ac:dyDescent="0.25">
      <c r="C27" s="14" t="s">
        <v>37</v>
      </c>
      <c r="D27" s="23">
        <v>18101.670000000013</v>
      </c>
      <c r="E27" s="22">
        <v>140985.78</v>
      </c>
      <c r="F27" s="22">
        <v>145671.1</v>
      </c>
      <c r="G27" s="22">
        <v>129855.71</v>
      </c>
      <c r="H27" s="22">
        <f>D27+E27-F27</f>
        <v>13416.350000000006</v>
      </c>
      <c r="I27" s="51" t="s">
        <v>36</v>
      </c>
      <c r="K27" s="1">
        <v>20897.36</v>
      </c>
    </row>
    <row r="28" spans="3:12" ht="13.5" customHeight="1" thickBot="1" x14ac:dyDescent="0.25">
      <c r="C28" s="14" t="s">
        <v>35</v>
      </c>
      <c r="D28" s="23">
        <v>2676.4799999999959</v>
      </c>
      <c r="E28" s="17">
        <v>48926.05</v>
      </c>
      <c r="F28" s="17">
        <v>45184.160000000003</v>
      </c>
      <c r="G28" s="22">
        <v>53857.29</v>
      </c>
      <c r="H28" s="22">
        <f>D28+E28-F28</f>
        <v>6418.3699999999953</v>
      </c>
      <c r="I28" s="52"/>
      <c r="K28" s="1">
        <v>4586.08</v>
      </c>
    </row>
    <row r="29" spans="3:12" ht="13.5" customHeight="1" thickBot="1" x14ac:dyDescent="0.25">
      <c r="C29" s="14" t="s">
        <v>34</v>
      </c>
      <c r="D29" s="23">
        <v>1528.7700000000041</v>
      </c>
      <c r="E29" s="17">
        <v>31018.84</v>
      </c>
      <c r="F29" s="17">
        <v>28045.47</v>
      </c>
      <c r="G29" s="22">
        <v>38215.699999999997</v>
      </c>
      <c r="H29" s="22">
        <f>D29+E29-F29</f>
        <v>4502.1400000000031</v>
      </c>
      <c r="I29" s="52"/>
      <c r="K29" s="1">
        <v>2636.99</v>
      </c>
    </row>
    <row r="30" spans="3:12" ht="13.5" customHeight="1" thickBot="1" x14ac:dyDescent="0.25">
      <c r="C30" s="14" t="s">
        <v>33</v>
      </c>
      <c r="D30" s="23">
        <v>1091.5200000000114</v>
      </c>
      <c r="E30" s="17">
        <v>22129.83</v>
      </c>
      <c r="F30" s="17">
        <v>20154.63</v>
      </c>
      <c r="G30" s="22">
        <v>24725.81</v>
      </c>
      <c r="H30" s="22">
        <f>D30+E30-F30</f>
        <v>3066.7200000000121</v>
      </c>
      <c r="I30" s="52"/>
      <c r="K30" s="32">
        <f>633.19+925.51</f>
        <v>1558.7</v>
      </c>
    </row>
    <row r="31" spans="3:12" ht="13.5" customHeight="1" thickBot="1" x14ac:dyDescent="0.25">
      <c r="C31" s="14" t="s">
        <v>32</v>
      </c>
      <c r="D31" s="31">
        <v>95.530000000000655</v>
      </c>
      <c r="E31" s="17">
        <f>1595.88+1022.4+1832.34+1746</f>
        <v>6196.62</v>
      </c>
      <c r="F31" s="17">
        <f>1699.87+1851.18+930.27+1374.93</f>
        <v>5856.25</v>
      </c>
      <c r="G31" s="22">
        <f>+E31</f>
        <v>6196.62</v>
      </c>
      <c r="H31" s="22">
        <f>D31+E31-F31</f>
        <v>435.90000000000055</v>
      </c>
      <c r="I31" s="53"/>
      <c r="J31" s="1">
        <f>-3.57+91.48-2.12+35.88-0.83</f>
        <v>120.84000000000002</v>
      </c>
      <c r="K31" s="1">
        <f>105.91-11.58-3.57</f>
        <v>90.76</v>
      </c>
      <c r="L31" s="30">
        <f>+H31-K31</f>
        <v>345.14000000000055</v>
      </c>
    </row>
    <row r="32" spans="3:12" ht="13.5" customHeight="1" thickBot="1" x14ac:dyDescent="0.25">
      <c r="C32" s="14" t="s">
        <v>8</v>
      </c>
      <c r="D32" s="13">
        <f>SUM(D27:D31)</f>
        <v>23493.970000000023</v>
      </c>
      <c r="E32" s="13">
        <f>SUM(E27:E31)</f>
        <v>249257.12</v>
      </c>
      <c r="F32" s="13">
        <f>SUM(F27:F31)</f>
        <v>244911.61000000002</v>
      </c>
      <c r="G32" s="13">
        <f>SUM(G27:G31)</f>
        <v>252851.13</v>
      </c>
      <c r="H32" s="13">
        <f>SUM(H27:H31)</f>
        <v>27839.480000000018</v>
      </c>
      <c r="I32" s="14"/>
    </row>
    <row r="33" spans="3:11" ht="13.5" customHeight="1" thickBot="1" x14ac:dyDescent="0.25">
      <c r="C33" s="46" t="s">
        <v>31</v>
      </c>
      <c r="D33" s="46"/>
      <c r="E33" s="46"/>
      <c r="F33" s="46"/>
      <c r="G33" s="46"/>
      <c r="H33" s="46"/>
      <c r="I33" s="46"/>
    </row>
    <row r="34" spans="3:11" ht="51" customHeight="1" thickBot="1" x14ac:dyDescent="0.25">
      <c r="C34" s="20" t="s">
        <v>30</v>
      </c>
      <c r="D34" s="29" t="s">
        <v>29</v>
      </c>
      <c r="E34" s="28" t="s">
        <v>28</v>
      </c>
      <c r="F34" s="28" t="s">
        <v>27</v>
      </c>
      <c r="G34" s="28" t="s">
        <v>26</v>
      </c>
      <c r="H34" s="28" t="s">
        <v>25</v>
      </c>
      <c r="I34" s="27" t="s">
        <v>24</v>
      </c>
    </row>
    <row r="35" spans="3:11" ht="31.5" customHeight="1" thickBot="1" x14ac:dyDescent="0.25">
      <c r="C35" s="26" t="s">
        <v>23</v>
      </c>
      <c r="D35" s="25">
        <v>8286.8000000000466</v>
      </c>
      <c r="E35" s="16">
        <v>135754.79999999999</v>
      </c>
      <c r="F35" s="16">
        <v>134644.15</v>
      </c>
      <c r="G35" s="16">
        <f>+E35</f>
        <v>135754.79999999999</v>
      </c>
      <c r="H35" s="16">
        <f>D35+E35-F35</f>
        <v>9397.4500000000407</v>
      </c>
      <c r="I35" s="42" t="s">
        <v>22</v>
      </c>
      <c r="J35" s="1">
        <f>3006.84-65.69-0.48-1.85</f>
        <v>2938.82</v>
      </c>
      <c r="K35" s="1">
        <f>79.52+8634.21+342.22</f>
        <v>9055.9499999999989</v>
      </c>
    </row>
    <row r="36" spans="3:11" ht="14.25" customHeight="1" thickBot="1" x14ac:dyDescent="0.25">
      <c r="C36" s="14" t="s">
        <v>21</v>
      </c>
      <c r="D36" s="23">
        <v>1669.1800000000003</v>
      </c>
      <c r="E36" s="22">
        <v>28784.639999999999</v>
      </c>
      <c r="F36" s="22">
        <v>28461.24</v>
      </c>
      <c r="G36" s="16">
        <v>601.33000000000004</v>
      </c>
      <c r="H36" s="16">
        <f>D36+E36-F36</f>
        <v>1992.5799999999981</v>
      </c>
      <c r="I36" s="43"/>
    </row>
    <row r="37" spans="3:11" ht="13.5" customHeight="1" thickBot="1" x14ac:dyDescent="0.25">
      <c r="C37" s="20" t="s">
        <v>20</v>
      </c>
      <c r="D37" s="24">
        <v>0</v>
      </c>
      <c r="E37" s="22"/>
      <c r="F37" s="22"/>
      <c r="G37" s="16"/>
      <c r="H37" s="16">
        <f>D37+E37-F37</f>
        <v>0</v>
      </c>
      <c r="I37" s="19"/>
    </row>
    <row r="38" spans="3:11" ht="12.75" hidden="1" customHeight="1" thickBot="1" x14ac:dyDescent="0.25">
      <c r="C38" s="14" t="s">
        <v>19</v>
      </c>
      <c r="D38" s="23">
        <v>0</v>
      </c>
      <c r="E38" s="22"/>
      <c r="F38" s="22"/>
      <c r="G38" s="16"/>
      <c r="H38" s="16">
        <f>D38+E38-F38</f>
        <v>0</v>
      </c>
      <c r="I38" s="19" t="s">
        <v>18</v>
      </c>
    </row>
    <row r="39" spans="3:11" ht="30.75" customHeight="1" thickBot="1" x14ac:dyDescent="0.25">
      <c r="C39" s="14" t="s">
        <v>17</v>
      </c>
      <c r="D39" s="23">
        <v>1826.190000000006</v>
      </c>
      <c r="E39" s="22">
        <v>31322.28</v>
      </c>
      <c r="F39" s="22">
        <v>30980.23</v>
      </c>
      <c r="G39" s="16">
        <v>45574.74</v>
      </c>
      <c r="H39" s="16">
        <f>D39+E39-F39</f>
        <v>2168.2400000000016</v>
      </c>
      <c r="I39" s="15" t="s">
        <v>16</v>
      </c>
      <c r="J39" s="1">
        <f>678.05-14.82</f>
        <v>663.2299999999999</v>
      </c>
      <c r="K39" s="1">
        <v>1992.15</v>
      </c>
    </row>
    <row r="40" spans="3:11" ht="13.5" hidden="1" customHeight="1" thickBot="1" x14ac:dyDescent="0.25">
      <c r="C40" s="14" t="s">
        <v>15</v>
      </c>
      <c r="D40" s="21"/>
      <c r="E40" s="17"/>
      <c r="F40" s="17"/>
      <c r="G40" s="16"/>
      <c r="H40" s="17"/>
      <c r="I40" s="15" t="s">
        <v>14</v>
      </c>
    </row>
    <row r="41" spans="3:11" ht="13.5" customHeight="1" thickBot="1" x14ac:dyDescent="0.25">
      <c r="C41" s="20" t="s">
        <v>13</v>
      </c>
      <c r="D41" s="18">
        <v>1006.4699999999921</v>
      </c>
      <c r="E41" s="17">
        <v>13761.07</v>
      </c>
      <c r="F41" s="17">
        <v>14327.32</v>
      </c>
      <c r="G41" s="16">
        <f>+E41</f>
        <v>13761.07</v>
      </c>
      <c r="H41" s="16">
        <f>+D41+E41-F41</f>
        <v>440.21999999999207</v>
      </c>
      <c r="I41" s="19"/>
    </row>
    <row r="42" spans="3:11" ht="13.5" customHeight="1" thickBot="1" x14ac:dyDescent="0.25">
      <c r="C42" s="20" t="s">
        <v>12</v>
      </c>
      <c r="D42" s="18">
        <v>171.61999999999944</v>
      </c>
      <c r="E42" s="17">
        <f>3229.17+694.97</f>
        <v>3924.1400000000003</v>
      </c>
      <c r="F42" s="17">
        <f>3190.14+681.58</f>
        <v>3871.72</v>
      </c>
      <c r="G42" s="16">
        <f>+E42</f>
        <v>3924.1400000000003</v>
      </c>
      <c r="H42" s="16">
        <f>+D42+E42-F42</f>
        <v>224.03999999999996</v>
      </c>
      <c r="I42" s="19" t="s">
        <v>11</v>
      </c>
    </row>
    <row r="43" spans="3:11" ht="13.5" customHeight="1" thickBot="1" x14ac:dyDescent="0.25">
      <c r="C43" s="14" t="s">
        <v>10</v>
      </c>
      <c r="D43" s="18">
        <v>294.31999999999971</v>
      </c>
      <c r="E43" s="17">
        <v>6581.76</v>
      </c>
      <c r="F43" s="17">
        <v>6420.46</v>
      </c>
      <c r="G43" s="16">
        <f>+E43</f>
        <v>6581.76</v>
      </c>
      <c r="H43" s="16">
        <f>+D43+E43-F43</f>
        <v>455.61999999999989</v>
      </c>
      <c r="I43" s="15" t="s">
        <v>9</v>
      </c>
    </row>
    <row r="44" spans="3:11" s="9" customFormat="1" ht="13.5" customHeight="1" thickBot="1" x14ac:dyDescent="0.25">
      <c r="C44" s="14" t="s">
        <v>8</v>
      </c>
      <c r="D44" s="13">
        <f>SUM(D35:D43)</f>
        <v>13254.580000000044</v>
      </c>
      <c r="E44" s="13">
        <f>SUM(E35:E43)</f>
        <v>220128.69000000003</v>
      </c>
      <c r="F44" s="13">
        <f>SUM(F35:F43)</f>
        <v>218705.12</v>
      </c>
      <c r="G44" s="13">
        <f>SUM(G35:G43)</f>
        <v>206197.84</v>
      </c>
      <c r="H44" s="13">
        <f>SUM(H35:H43)</f>
        <v>14678.150000000031</v>
      </c>
      <c r="I44" s="12"/>
    </row>
    <row r="45" spans="3:11" ht="25.5" customHeight="1" thickBot="1" x14ac:dyDescent="0.35">
      <c r="C45" s="11" t="s">
        <v>7</v>
      </c>
      <c r="D45" s="11"/>
      <c r="E45" s="11"/>
      <c r="F45" s="11"/>
      <c r="G45" s="11"/>
      <c r="H45" s="10">
        <f>+H32+H44</f>
        <v>42517.630000000048</v>
      </c>
    </row>
    <row r="46" spans="3:11" s="9" customFormat="1" ht="17.25" customHeight="1" thickBot="1" x14ac:dyDescent="0.25">
      <c r="C46" s="40" t="s">
        <v>6</v>
      </c>
      <c r="D46" s="40"/>
      <c r="E46" s="40"/>
      <c r="F46" s="40"/>
      <c r="G46" s="40"/>
      <c r="H46" s="40"/>
      <c r="I46" s="40"/>
    </row>
    <row r="47" spans="3:11" ht="28.5" customHeight="1" thickBot="1" x14ac:dyDescent="0.25">
      <c r="C47" s="8" t="s">
        <v>5</v>
      </c>
      <c r="D47" s="41" t="s">
        <v>4</v>
      </c>
      <c r="E47" s="41"/>
      <c r="F47" s="41"/>
      <c r="G47" s="41"/>
      <c r="H47" s="41"/>
      <c r="I47" s="7" t="s">
        <v>3</v>
      </c>
    </row>
    <row r="48" spans="3:11" ht="15" x14ac:dyDescent="0.25">
      <c r="C48" s="5" t="s">
        <v>2</v>
      </c>
      <c r="D48" s="5"/>
    </row>
    <row r="49" spans="3:8" ht="14.25" customHeight="1" x14ac:dyDescent="0.2">
      <c r="C49" s="6" t="s">
        <v>1</v>
      </c>
    </row>
    <row r="50" spans="3:8" hidden="1" x14ac:dyDescent="0.2">
      <c r="C50" s="1"/>
      <c r="D50" s="1"/>
      <c r="E50" s="1"/>
      <c r="F50" s="1"/>
      <c r="G50" s="1"/>
      <c r="H50" s="1"/>
    </row>
    <row r="51" spans="3:8" ht="15" customHeight="1" x14ac:dyDescent="0.25">
      <c r="C51" s="5"/>
      <c r="D51" s="4"/>
      <c r="E51" s="4"/>
      <c r="F51" s="4"/>
    </row>
    <row r="52" spans="3:8" ht="12.75" customHeight="1" x14ac:dyDescent="0.2"/>
    <row r="53" spans="3:8" hidden="1" x14ac:dyDescent="0.2">
      <c r="D53" s="3"/>
      <c r="E53" s="3"/>
      <c r="F53" s="3"/>
      <c r="G53" s="3"/>
      <c r="H53" s="3">
        <f>2168.24+455.62+1992.58+9397.45+440.22+177.75+46.29</f>
        <v>14678.15</v>
      </c>
    </row>
    <row r="54" spans="3:8" x14ac:dyDescent="0.2">
      <c r="C54" s="2" t="s">
        <v>0</v>
      </c>
      <c r="E54" s="3">
        <f>+E44+E32+5580</f>
        <v>474965.81000000006</v>
      </c>
      <c r="G54" s="3">
        <f>+G44+G32</f>
        <v>459048.97</v>
      </c>
      <c r="H54" s="3"/>
    </row>
  </sheetData>
  <mergeCells count="10">
    <mergeCell ref="C46:I46"/>
    <mergeCell ref="D47:H47"/>
    <mergeCell ref="I35:I36"/>
    <mergeCell ref="C21:I21"/>
    <mergeCell ref="C22:I22"/>
    <mergeCell ref="C33:I33"/>
    <mergeCell ref="C26:I26"/>
    <mergeCell ref="C24:I24"/>
    <mergeCell ref="C23:I23"/>
    <mergeCell ref="I27:I31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0"/>
  <sheetViews>
    <sheetView topLeftCell="A13" zoomScaleNormal="100" zoomScaleSheetLayoutView="120" workbookViewId="0">
      <selection activeCell="F23" sqref="F23"/>
    </sheetView>
  </sheetViews>
  <sheetFormatPr defaultRowHeight="15" x14ac:dyDescent="0.25"/>
  <cols>
    <col min="1" max="1" width="4.5703125" style="54" customWidth="1"/>
    <col min="2" max="2" width="12.42578125" style="54" customWidth="1"/>
    <col min="3" max="3" width="13.28515625" style="54" hidden="1" customWidth="1"/>
    <col min="4" max="4" width="12.140625" style="54" customWidth="1"/>
    <col min="5" max="5" width="13.5703125" style="54" customWidth="1"/>
    <col min="6" max="6" width="13.28515625" style="54" customWidth="1"/>
    <col min="7" max="7" width="14.28515625" style="54" customWidth="1"/>
    <col min="8" max="8" width="15.140625" style="54" customWidth="1"/>
    <col min="9" max="9" width="13.5703125" style="54" customWidth="1"/>
    <col min="10" max="16384" width="9.140625" style="54"/>
  </cols>
  <sheetData>
    <row r="13" spans="1:9" x14ac:dyDescent="0.25">
      <c r="A13" s="62" t="s">
        <v>58</v>
      </c>
      <c r="B13" s="62"/>
      <c r="C13" s="62"/>
      <c r="D13" s="62"/>
      <c r="E13" s="62"/>
      <c r="F13" s="62"/>
      <c r="G13" s="62"/>
      <c r="H13" s="62"/>
      <c r="I13" s="62"/>
    </row>
    <row r="14" spans="1:9" x14ac:dyDescent="0.25">
      <c r="A14" s="62" t="s">
        <v>57</v>
      </c>
      <c r="B14" s="62"/>
      <c r="C14" s="62"/>
      <c r="D14" s="62"/>
      <c r="E14" s="62"/>
      <c r="F14" s="62"/>
      <c r="G14" s="62"/>
      <c r="H14" s="62"/>
      <c r="I14" s="62"/>
    </row>
    <row r="15" spans="1:9" x14ac:dyDescent="0.25">
      <c r="A15" s="62" t="s">
        <v>56</v>
      </c>
      <c r="B15" s="62"/>
      <c r="C15" s="62"/>
      <c r="D15" s="62"/>
      <c r="E15" s="62"/>
      <c r="F15" s="62"/>
      <c r="G15" s="62"/>
      <c r="H15" s="62"/>
      <c r="I15" s="62"/>
    </row>
    <row r="16" spans="1:9" ht="60" x14ac:dyDescent="0.25">
      <c r="A16" s="60" t="s">
        <v>55</v>
      </c>
      <c r="B16" s="60" t="s">
        <v>54</v>
      </c>
      <c r="C16" s="60" t="s">
        <v>53</v>
      </c>
      <c r="D16" s="60" t="s">
        <v>52</v>
      </c>
      <c r="E16" s="60" t="s">
        <v>51</v>
      </c>
      <c r="F16" s="61" t="s">
        <v>50</v>
      </c>
      <c r="G16" s="61" t="s">
        <v>49</v>
      </c>
      <c r="H16" s="60" t="s">
        <v>48</v>
      </c>
      <c r="I16" s="60" t="s">
        <v>47</v>
      </c>
    </row>
    <row r="17" spans="1:9" x14ac:dyDescent="0.25">
      <c r="A17" s="59" t="s">
        <v>46</v>
      </c>
      <c r="B17" s="58">
        <v>126.13437</v>
      </c>
      <c r="C17" s="58"/>
      <c r="D17" s="58">
        <v>28.78464</v>
      </c>
      <c r="E17" s="57">
        <v>28.46124</v>
      </c>
      <c r="F17" s="57">
        <v>5.58</v>
      </c>
      <c r="G17" s="57">
        <v>0.60133000000000003</v>
      </c>
      <c r="H17" s="57">
        <v>1.99258</v>
      </c>
      <c r="I17" s="57">
        <f>B17+D17+F17-G17</f>
        <v>159.89768000000004</v>
      </c>
    </row>
    <row r="19" spans="1:9" x14ac:dyDescent="0.25">
      <c r="A19" s="56" t="s">
        <v>45</v>
      </c>
    </row>
    <row r="20" spans="1:9" x14ac:dyDescent="0.25">
      <c r="A20" s="54" t="s">
        <v>44</v>
      </c>
      <c r="D20" s="55"/>
      <c r="E20" s="55"/>
      <c r="F20" s="55"/>
    </row>
    <row r="21" spans="1:9" x14ac:dyDescent="0.25">
      <c r="D21" s="55"/>
      <c r="E21" s="55"/>
      <c r="F21" s="55"/>
    </row>
    <row r="22" spans="1:9" x14ac:dyDescent="0.25">
      <c r="D22" s="55"/>
      <c r="E22" s="55"/>
      <c r="F22" s="55"/>
    </row>
    <row r="23" spans="1:9" x14ac:dyDescent="0.25">
      <c r="D23" s="55"/>
      <c r="E23" s="55"/>
      <c r="F23" s="55"/>
    </row>
    <row r="24" spans="1:9" x14ac:dyDescent="0.25">
      <c r="D24" s="55"/>
      <c r="E24" s="55"/>
      <c r="F24" s="55"/>
    </row>
    <row r="29" spans="1:9" x14ac:dyDescent="0.25">
      <c r="D29" s="55"/>
      <c r="E29" s="55"/>
      <c r="F29" s="55"/>
    </row>
    <row r="30" spans="1:9" x14ac:dyDescent="0.25">
      <c r="D30" s="55"/>
      <c r="E30" s="55"/>
      <c r="F30" s="55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ЧР73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2019-03-19T12:08:29Z</dcterms:created>
  <dcterms:modified xsi:type="dcterms:W3CDTF">2019-03-21T08:21:34Z</dcterms:modified>
</cp:coreProperties>
</file>