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Молодежная3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I17" i="2"/>
  <c r="F24" i="1" l="1"/>
  <c r="H24" i="1"/>
  <c r="K24" i="1"/>
  <c r="H25" i="1"/>
  <c r="K25" i="1"/>
  <c r="H26" i="1"/>
  <c r="K26" i="1"/>
  <c r="H27" i="1"/>
  <c r="K27" i="1"/>
  <c r="E28" i="1"/>
  <c r="H28" i="1" s="1"/>
  <c r="F28" i="1"/>
  <c r="G28" i="1"/>
  <c r="K28" i="1"/>
  <c r="D29" i="1"/>
  <c r="E29" i="1"/>
  <c r="F29" i="1"/>
  <c r="G29" i="1"/>
  <c r="G32" i="1"/>
  <c r="G42" i="1" s="1"/>
  <c r="G52" i="1" s="1"/>
  <c r="H32" i="1"/>
  <c r="J32" i="1"/>
  <c r="K32" i="1"/>
  <c r="H33" i="1"/>
  <c r="H34" i="1"/>
  <c r="H35" i="1"/>
  <c r="H36" i="1"/>
  <c r="J36" i="1"/>
  <c r="K36" i="1"/>
  <c r="G37" i="1"/>
  <c r="H37" i="1"/>
  <c r="G38" i="1"/>
  <c r="H38" i="1"/>
  <c r="E39" i="1"/>
  <c r="H39" i="1" s="1"/>
  <c r="H42" i="1" s="1"/>
  <c r="F39" i="1"/>
  <c r="G39" i="1"/>
  <c r="J39" i="1"/>
  <c r="K39" i="1"/>
  <c r="E40" i="1"/>
  <c r="H40" i="1" s="1"/>
  <c r="F40" i="1"/>
  <c r="G40" i="1"/>
  <c r="G41" i="1"/>
  <c r="H41" i="1"/>
  <c r="D42" i="1"/>
  <c r="F42" i="1"/>
  <c r="H51" i="1"/>
  <c r="H29" i="1" l="1"/>
  <c r="H46" i="1" s="1"/>
  <c r="E42" i="1"/>
  <c r="E52" i="1" s="1"/>
</calcChain>
</file>

<file path=xl/sharedStrings.xml><?xml version="1.0" encoding="utf-8"?>
<sst xmlns="http://schemas.openxmlformats.org/spreadsheetml/2006/main" count="75" uniqueCount="67">
  <si>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</si>
  <si>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</si>
  <si>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</si>
  <si>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</si>
  <si>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МКУ "Всеволожская межпоселенческая библиотека"</t>
  </si>
  <si>
    <t xml:space="preserve">Поступило от МКУ "Всеволожская межпоселенческая библиотека" за управление и содержание общедомового имущества, и за сбор ТБО 7806.59 руб. </t>
  </si>
  <si>
    <t>ООО "ГМК"</t>
  </si>
  <si>
    <t xml:space="preserve">Поступило от ООО "ГМК" за размещение интернет оборудования 5580,00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</si>
  <si>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</si>
  <si>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</si>
  <si>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</si>
  <si>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</si>
  <si>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>т/о узлов учета теп/энергии</t>
  </si>
  <si>
    <t>ООО "ПСК"</t>
  </si>
  <si>
    <t>электр под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</si>
  <si>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</si>
  <si>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</si>
  <si>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</si>
  <si>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</si>
  <si>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</si>
  <si>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</si>
  <si>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</si>
  <si>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</si>
  <si>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</si>
  <si>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</si>
  <si>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Н/2011-108 от 01.10.2011г.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</si>
  <si>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</si>
  <si>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</si>
  <si>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</si>
  <si>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</si>
  <si>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</si>
  <si>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</si>
  <si>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</si>
  <si>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</si>
  <si>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</si>
  <si>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</si>
  <si>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</si>
  <si>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</si>
  <si>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</si>
  <si>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</si>
  <si>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</si>
  <si>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</si>
  <si>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</si>
  <si>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3  по ул. Молодежная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</si>
  <si>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</si>
  <si>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</si>
  <si>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</si>
  <si>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- 106200р.</t>
  </si>
  <si>
    <t>расходный инвентарь - 246.42р</t>
  </si>
  <si>
    <t>аварийное обслуживание - 900.45р.</t>
  </si>
  <si>
    <t>ремонт мягкой кровли - 309.56р.</t>
  </si>
  <si>
    <t>ремонт системы ГВС - 325.66р.</t>
  </si>
  <si>
    <t>изготовление и установка скамеек - 2283.63р.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</si>
  <si>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110</t>
    </r>
    <r>
      <rPr>
        <b/>
        <sz val="11"/>
        <color indexed="8"/>
        <rFont val="Calibri"/>
        <family val="2"/>
        <charset val="204"/>
      </rPr>
      <t xml:space="preserve">,27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</si>
  <si>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</si>
  <si>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</si>
  <si>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</si>
  <si>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</si>
  <si>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</si>
  <si>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</si>
  <si>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</si>
  <si>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</si>
  <si>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01.01.2018г., тыс.руб.</t>
  </si>
  <si>
    <t>№                             п/п</t>
  </si>
  <si>
    <t>№3  по ул. Молодежная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</si>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</sst>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wrapText="1"/>
    </xf>
    <xf numFmtId="0" fontId="8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top" wrapText="1"/>
    </xf>
    <xf numFmtId="0" fontId="2" fillId="0" borderId="0" xfId="0" applyFont="1" applyFill="1"/>
    <xf numFmtId="0" fontId="8" fillId="0" borderId="7" xfId="0" applyFont="1" applyFill="1" applyBorder="1" applyAlignment="1">
      <alignment horizontal="center" vertical="top" wrapText="1"/>
    </xf>
    <xf numFmtId="4" fontId="8" fillId="0" borderId="7" xfId="0" applyNumberFormat="1" applyFont="1" applyFill="1" applyBorder="1" applyAlignment="1">
      <alignment vertical="top" wrapText="1"/>
    </xf>
    <xf numFmtId="0" fontId="8" fillId="0" borderId="8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4" fontId="9" fillId="0" borderId="2" xfId="0" applyNumberFormat="1" applyFont="1" applyFill="1" applyBorder="1" applyAlignment="1">
      <alignment vertical="top" wrapText="1"/>
    </xf>
    <xf numFmtId="4" fontId="3" fillId="0" borderId="7" xfId="0" applyNumberFormat="1" applyFont="1" applyFill="1" applyBorder="1" applyAlignment="1">
      <alignment vertical="top" wrapText="1"/>
    </xf>
    <xf numFmtId="2" fontId="3" fillId="0" borderId="7" xfId="0" applyNumberFormat="1" applyFont="1" applyFill="1" applyBorder="1" applyAlignment="1">
      <alignment horizontal="right" vertical="top" wrapText="1"/>
    </xf>
    <xf numFmtId="0" fontId="10" fillId="0" borderId="7" xfId="0" applyFont="1" applyFill="1" applyBorder="1" applyAlignment="1">
      <alignment horizontal="center" vertical="top" wrapText="1"/>
    </xf>
    <xf numFmtId="4" fontId="3" fillId="0" borderId="7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2" fontId="0" fillId="0" borderId="0" xfId="0" applyNumberFormat="1" applyFill="1"/>
    <xf numFmtId="4" fontId="9" fillId="0" borderId="7" xfId="0" applyNumberFormat="1" applyFont="1" applyFill="1" applyBorder="1" applyAlignment="1">
      <alignment vertical="top" wrapText="1"/>
    </xf>
    <xf numFmtId="4" fontId="4" fillId="0" borderId="7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2" xfId="0" applyNumberFormat="1" applyFont="1" applyFill="1" applyBorder="1" applyAlignment="1">
      <alignment horizontal="right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3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2" xfId="0" applyFont="1" applyFill="1" applyBorder="1"/>
    <xf numFmtId="0" fontId="17" fillId="0" borderId="3" xfId="0" applyFont="1" applyFill="1" applyBorder="1"/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7" fillId="0" borderId="0" xfId="0" applyFont="1" applyFill="1"/>
    <xf numFmtId="0" fontId="8" fillId="0" borderId="3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" fillId="0" borderId="0" xfId="1"/>
    <xf numFmtId="0" fontId="1" fillId="2" borderId="0" xfId="1" applyFill="1"/>
    <xf numFmtId="0" fontId="1" fillId="0" borderId="0" xfId="1" applyBorder="1"/>
    <xf numFmtId="2" fontId="18" fillId="0" borderId="5" xfId="1" applyNumberFormat="1" applyFont="1" applyFill="1" applyBorder="1" applyAlignment="1">
      <alignment horizontal="center" vertical="center"/>
    </xf>
    <xf numFmtId="2" fontId="18" fillId="2" borderId="5" xfId="1" applyNumberFormat="1" applyFont="1" applyFill="1" applyBorder="1" applyAlignment="1">
      <alignment horizontal="center" vertical="center"/>
    </xf>
    <xf numFmtId="0" fontId="18" fillId="0" borderId="5" xfId="1" applyFont="1" applyBorder="1" applyAlignment="1">
      <alignment horizontal="center" vertical="center"/>
    </xf>
    <xf numFmtId="0" fontId="1" fillId="0" borderId="5" xfId="1" applyBorder="1" applyAlignment="1">
      <alignment horizontal="center" vertical="center" wrapText="1"/>
    </xf>
    <xf numFmtId="0" fontId="1" fillId="0" borderId="5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/>
  <dimension ref="A1:K52"/>
  <sheetViews>
    <sheetView topLeftCell="C21" workbookViewId="0">
      <selection activeCell="F28" sqref="F28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7109375" style="2" customWidth="1"/>
    <col min="4" max="4" width="13.28515625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5.140625" style="2" customWidth="1"/>
    <col min="10" max="10" width="10.140625" style="1" hidden="1" customWidth="1"/>
    <col min="11" max="11" width="9.5703125" style="1" hidden="1" customWidth="1"/>
    <col min="12" max="16384" width="9.140625" style="1"/>
  </cols>
  <sheetData>
    <row r="1" spans="3:9" ht="12.75" hidden="1" customHeight="1" x14ac:dyDescent="0.2">
      <c r="C1" s="38"/>
      <c r="D1" s="38"/>
      <c r="E1" s="38"/>
      <c r="F1" s="38"/>
      <c r="G1" s="38"/>
      <c r="H1" s="38"/>
      <c r="I1" s="38"/>
    </row>
    <row r="2" spans="3:9" ht="13.5" hidden="1" customHeight="1" thickBot="1" x14ac:dyDescent="0.25">
      <c r="C2" s="38"/>
      <c r="D2" s="38"/>
      <c r="E2" s="38" t="s">
        <v>46</v>
      </c>
      <c r="F2" s="38"/>
      <c r="G2" s="38"/>
      <c r="H2" s="38"/>
      <c r="I2" s="38"/>
    </row>
    <row r="3" spans="3:9" ht="13.5" hidden="1" customHeight="1" thickBot="1" x14ac:dyDescent="0.25">
      <c r="C3" s="37"/>
      <c r="D3" s="36"/>
      <c r="E3" s="35"/>
      <c r="F3" s="35"/>
      <c r="G3" s="35"/>
      <c r="H3" s="35"/>
      <c r="I3" s="34"/>
    </row>
    <row r="4" spans="3:9" ht="12.75" hidden="1" customHeight="1" x14ac:dyDescent="0.2">
      <c r="C4" s="33"/>
      <c r="D4" s="33"/>
      <c r="E4" s="32"/>
      <c r="F4" s="32"/>
      <c r="G4" s="32"/>
      <c r="H4" s="32"/>
      <c r="I4" s="32"/>
    </row>
    <row r="5" spans="3:9" ht="12.75" customHeight="1" x14ac:dyDescent="0.2">
      <c r="C5" s="33"/>
      <c r="D5" s="33"/>
      <c r="E5" s="32"/>
      <c r="F5" s="32"/>
      <c r="G5" s="32"/>
      <c r="H5" s="32"/>
      <c r="I5" s="32"/>
    </row>
    <row r="6" spans="3:9" ht="12.75" customHeight="1" x14ac:dyDescent="0.2">
      <c r="C6" s="33"/>
      <c r="D6" s="33"/>
      <c r="E6" s="32"/>
      <c r="F6" s="32"/>
      <c r="G6" s="32"/>
      <c r="H6" s="32"/>
      <c r="I6" s="32"/>
    </row>
    <row r="7" spans="3:9" ht="12.75" customHeight="1" x14ac:dyDescent="0.2">
      <c r="C7" s="33"/>
      <c r="D7" s="33"/>
      <c r="E7" s="32"/>
      <c r="F7" s="32"/>
      <c r="G7" s="32"/>
      <c r="H7" s="32"/>
      <c r="I7" s="32"/>
    </row>
    <row r="8" spans="3:9" ht="12.75" customHeight="1" x14ac:dyDescent="0.2">
      <c r="C8" s="33"/>
      <c r="D8" s="33"/>
      <c r="E8" s="32"/>
      <c r="F8" s="32"/>
      <c r="G8" s="32"/>
      <c r="H8" s="32"/>
      <c r="I8" s="32"/>
    </row>
    <row r="9" spans="3:9" ht="12.75" customHeight="1" x14ac:dyDescent="0.2">
      <c r="C9" s="33"/>
      <c r="D9" s="33"/>
      <c r="E9" s="32"/>
      <c r="F9" s="32"/>
      <c r="G9" s="32"/>
      <c r="H9" s="32"/>
      <c r="I9" s="32"/>
    </row>
    <row r="10" spans="3:9" ht="12.75" customHeight="1" x14ac:dyDescent="0.2">
      <c r="C10" s="33"/>
      <c r="D10" s="33"/>
      <c r="E10" s="32"/>
      <c r="F10" s="32"/>
      <c r="G10" s="32"/>
      <c r="H10" s="32"/>
      <c r="I10" s="32"/>
    </row>
    <row r="11" spans="3:9" ht="12.75" customHeight="1" x14ac:dyDescent="0.2">
      <c r="C11" s="33"/>
      <c r="D11" s="33"/>
      <c r="E11" s="32"/>
      <c r="F11" s="32"/>
      <c r="G11" s="32"/>
      <c r="H11" s="32"/>
      <c r="I11" s="32"/>
    </row>
    <row r="12" spans="3:9" ht="12.75" customHeight="1" x14ac:dyDescent="0.2">
      <c r="C12" s="33"/>
      <c r="D12" s="33"/>
      <c r="E12" s="32"/>
      <c r="F12" s="32"/>
      <c r="G12" s="32"/>
      <c r="H12" s="32"/>
      <c r="I12" s="32"/>
    </row>
    <row r="13" spans="3:9" ht="12.75" customHeight="1" x14ac:dyDescent="0.2">
      <c r="C13" s="33"/>
      <c r="D13" s="33"/>
      <c r="E13" s="32"/>
      <c r="F13" s="32"/>
      <c r="G13" s="32"/>
      <c r="H13" s="32"/>
      <c r="I13" s="32"/>
    </row>
    <row r="14" spans="3:9" ht="12.75" customHeight="1" x14ac:dyDescent="0.2">
      <c r="C14" s="33"/>
      <c r="D14" s="33"/>
      <c r="E14" s="32"/>
      <c r="F14" s="32"/>
      <c r="G14" s="32"/>
      <c r="H14" s="32"/>
      <c r="I14" s="32"/>
    </row>
    <row r="15" spans="3:9" ht="12.75" customHeight="1" x14ac:dyDescent="0.2">
      <c r="C15" s="33"/>
      <c r="D15" s="33"/>
      <c r="E15" s="32"/>
      <c r="F15" s="32"/>
      <c r="G15" s="32"/>
      <c r="H15" s="32"/>
      <c r="I15" s="32"/>
    </row>
    <row r="16" spans="3:9" ht="12.75" customHeight="1" x14ac:dyDescent="0.2">
      <c r="C16" s="33"/>
      <c r="D16" s="33"/>
      <c r="E16" s="32"/>
      <c r="F16" s="32"/>
      <c r="G16" s="32"/>
      <c r="H16" s="32"/>
      <c r="I16" s="32"/>
    </row>
    <row r="17" spans="3:11" ht="12.75" customHeight="1" x14ac:dyDescent="0.2">
      <c r="C17" s="33"/>
      <c r="D17" s="33"/>
      <c r="E17" s="32"/>
      <c r="F17" s="32"/>
      <c r="G17" s="32"/>
      <c r="H17" s="32"/>
      <c r="I17" s="32"/>
    </row>
    <row r="18" spans="3:11" ht="14.25" x14ac:dyDescent="0.2">
      <c r="C18" s="50" t="s">
        <v>45</v>
      </c>
      <c r="D18" s="50"/>
      <c r="E18" s="50"/>
      <c r="F18" s="50"/>
      <c r="G18" s="50"/>
      <c r="H18" s="50"/>
      <c r="I18" s="50"/>
    </row>
    <row r="19" spans="3:11" x14ac:dyDescent="0.2">
      <c r="C19" s="51" t="s">
        <v>44</v>
      </c>
      <c r="D19" s="51"/>
      <c r="E19" s="51"/>
      <c r="F19" s="51"/>
      <c r="G19" s="51"/>
      <c r="H19" s="51"/>
      <c r="I19" s="51"/>
    </row>
    <row r="20" spans="3:11" x14ac:dyDescent="0.2">
      <c r="C20" s="51" t="s">
        <v>43</v>
      </c>
      <c r="D20" s="51"/>
      <c r="E20" s="51"/>
      <c r="F20" s="51"/>
      <c r="G20" s="51"/>
      <c r="H20" s="51"/>
      <c r="I20" s="51"/>
    </row>
    <row r="21" spans="3:11" ht="6" customHeight="1" thickBot="1" x14ac:dyDescent="0.25">
      <c r="C21" s="52"/>
      <c r="D21" s="52"/>
      <c r="E21" s="52"/>
      <c r="F21" s="52"/>
      <c r="G21" s="52"/>
      <c r="H21" s="52"/>
      <c r="I21" s="52"/>
    </row>
    <row r="22" spans="3:11" ht="54" customHeight="1" thickBot="1" x14ac:dyDescent="0.25">
      <c r="C22" s="27" t="s">
        <v>33</v>
      </c>
      <c r="D22" s="30" t="s">
        <v>32</v>
      </c>
      <c r="E22" s="29" t="s">
        <v>31</v>
      </c>
      <c r="F22" s="29" t="s">
        <v>30</v>
      </c>
      <c r="G22" s="29" t="s">
        <v>29</v>
      </c>
      <c r="H22" s="29" t="s">
        <v>28</v>
      </c>
      <c r="I22" s="30" t="s">
        <v>42</v>
      </c>
    </row>
    <row r="23" spans="3:11" ht="13.5" customHeight="1" thickBot="1" x14ac:dyDescent="0.25">
      <c r="C23" s="53" t="s">
        <v>41</v>
      </c>
      <c r="D23" s="54"/>
      <c r="E23" s="54"/>
      <c r="F23" s="54"/>
      <c r="G23" s="54"/>
      <c r="H23" s="54"/>
      <c r="I23" s="55"/>
    </row>
    <row r="24" spans="3:11" ht="13.5" customHeight="1" thickBot="1" x14ac:dyDescent="0.25">
      <c r="C24" s="14" t="s">
        <v>40</v>
      </c>
      <c r="D24" s="20">
        <v>260748.11999999988</v>
      </c>
      <c r="E24" s="23">
        <v>1164444.81</v>
      </c>
      <c r="F24" s="23">
        <f>1110009.19+26353.96</f>
        <v>1136363.1499999999</v>
      </c>
      <c r="G24" s="23">
        <v>1104451.72</v>
      </c>
      <c r="H24" s="23">
        <f>+D24+E24-F24</f>
        <v>288829.78000000003</v>
      </c>
      <c r="I24" s="44" t="s">
        <v>39</v>
      </c>
      <c r="K24" s="22">
        <f>26353.96+19088.94+9386.11+128857.84</f>
        <v>183686.84999999998</v>
      </c>
    </row>
    <row r="25" spans="3:11" ht="13.5" customHeight="1" thickBot="1" x14ac:dyDescent="0.25">
      <c r="C25" s="14" t="s">
        <v>38</v>
      </c>
      <c r="D25" s="20">
        <v>69922.699999999953</v>
      </c>
      <c r="E25" s="17">
        <v>299168.14</v>
      </c>
      <c r="F25" s="17">
        <v>260703.83</v>
      </c>
      <c r="G25" s="23">
        <v>362622.21</v>
      </c>
      <c r="H25" s="23">
        <f>+D25+E25-F25</f>
        <v>108387.00999999998</v>
      </c>
      <c r="I25" s="45"/>
      <c r="K25" s="1">
        <f>3460.28+9348.21+37665.73-6448.92+5046.85</f>
        <v>49072.15</v>
      </c>
    </row>
    <row r="26" spans="3:11" ht="13.5" customHeight="1" thickBot="1" x14ac:dyDescent="0.25">
      <c r="C26" s="14" t="s">
        <v>37</v>
      </c>
      <c r="D26" s="20">
        <v>44511.309999999969</v>
      </c>
      <c r="E26" s="17">
        <v>210075.6</v>
      </c>
      <c r="F26" s="17">
        <v>186869.21</v>
      </c>
      <c r="G26" s="23">
        <v>199703.54</v>
      </c>
      <c r="H26" s="23">
        <f>+D26+E26-F26</f>
        <v>67717.699999999983</v>
      </c>
      <c r="I26" s="45"/>
      <c r="K26" s="1">
        <f>1901.12+21703.28-4058.55+7540.33</f>
        <v>27086.18</v>
      </c>
    </row>
    <row r="27" spans="3:11" ht="13.5" customHeight="1" thickBot="1" x14ac:dyDescent="0.25">
      <c r="C27" s="14" t="s">
        <v>36</v>
      </c>
      <c r="D27" s="20">
        <v>28684.619999999995</v>
      </c>
      <c r="E27" s="17">
        <v>144981.46</v>
      </c>
      <c r="F27" s="17">
        <v>128597.84</v>
      </c>
      <c r="G27" s="23">
        <v>140749.21</v>
      </c>
      <c r="H27" s="23">
        <f>+D27+E27-F27</f>
        <v>45068.239999999991</v>
      </c>
      <c r="I27" s="45"/>
      <c r="K27" s="1">
        <f>400.28+5677.46-814.2+1334.6+8267.61-1424.38+2598.78</f>
        <v>16040.15</v>
      </c>
    </row>
    <row r="28" spans="3:11" ht="13.5" customHeight="1" thickBot="1" x14ac:dyDescent="0.25">
      <c r="C28" s="14" t="s">
        <v>35</v>
      </c>
      <c r="D28" s="20">
        <v>2346.4100000000035</v>
      </c>
      <c r="E28" s="17">
        <f>9332.58+7752.96+8939.94+10209.84</f>
        <v>36235.320000000007</v>
      </c>
      <c r="F28" s="17">
        <f>9510.6+0.06+7649.48+5905.98+10231.28</f>
        <v>33297.4</v>
      </c>
      <c r="G28" s="23">
        <f>+E28</f>
        <v>36235.320000000007</v>
      </c>
      <c r="H28" s="23">
        <f>+D28+E28-F28</f>
        <v>5284.330000000009</v>
      </c>
      <c r="I28" s="46"/>
      <c r="K28" s="1">
        <f>52.83+332.2-933.83+479.01+2.14+8.92</f>
        <v>-58.730000000000075</v>
      </c>
    </row>
    <row r="29" spans="3:11" ht="13.5" customHeight="1" thickBot="1" x14ac:dyDescent="0.25">
      <c r="C29" s="14" t="s">
        <v>10</v>
      </c>
      <c r="D29" s="13">
        <f>SUM(D24:D28)</f>
        <v>406213.1599999998</v>
      </c>
      <c r="E29" s="13">
        <f>SUM(E24:E28)</f>
        <v>1854905.3300000003</v>
      </c>
      <c r="F29" s="13">
        <f>SUM(F24:F28)</f>
        <v>1745831.43</v>
      </c>
      <c r="G29" s="13">
        <f>SUM(G24:G28)</f>
        <v>1843762</v>
      </c>
      <c r="H29" s="13">
        <f>SUM(H24:H28)</f>
        <v>515287.06</v>
      </c>
      <c r="I29" s="31"/>
    </row>
    <row r="30" spans="3:11" ht="13.5" customHeight="1" thickBot="1" x14ac:dyDescent="0.25">
      <c r="C30" s="39" t="s">
        <v>34</v>
      </c>
      <c r="D30" s="39"/>
      <c r="E30" s="39"/>
      <c r="F30" s="39"/>
      <c r="G30" s="39"/>
      <c r="H30" s="39"/>
      <c r="I30" s="39"/>
    </row>
    <row r="31" spans="3:11" ht="53.25" customHeight="1" thickBot="1" x14ac:dyDescent="0.25">
      <c r="C31" s="21" t="s">
        <v>33</v>
      </c>
      <c r="D31" s="30" t="s">
        <v>32</v>
      </c>
      <c r="E31" s="29" t="s">
        <v>31</v>
      </c>
      <c r="F31" s="29" t="s">
        <v>30</v>
      </c>
      <c r="G31" s="29" t="s">
        <v>29</v>
      </c>
      <c r="H31" s="29" t="s">
        <v>28</v>
      </c>
      <c r="I31" s="28" t="s">
        <v>27</v>
      </c>
    </row>
    <row r="32" spans="3:11" ht="24" customHeight="1" thickBot="1" x14ac:dyDescent="0.25">
      <c r="C32" s="27" t="s">
        <v>26</v>
      </c>
      <c r="D32" s="26">
        <v>104932.65999999992</v>
      </c>
      <c r="E32" s="16">
        <v>703885.56</v>
      </c>
      <c r="F32" s="16">
        <v>670865.78</v>
      </c>
      <c r="G32" s="16">
        <f>+E32</f>
        <v>703885.56</v>
      </c>
      <c r="H32" s="16">
        <f t="shared" ref="H32:H41" si="0">+D32+E32-F32</f>
        <v>137952.43999999994</v>
      </c>
      <c r="I32" s="40" t="s">
        <v>25</v>
      </c>
      <c r="J32" s="25">
        <f>12.3+38.43+65050.79-60.17-D32</f>
        <v>-39891.30999999991</v>
      </c>
      <c r="K32" s="25">
        <f>398.99+1483.32+82783.71-H32</f>
        <v>-53286.41999999994</v>
      </c>
    </row>
    <row r="33" spans="3:11" ht="14.25" customHeight="1" thickBot="1" x14ac:dyDescent="0.25">
      <c r="C33" s="14" t="s">
        <v>24</v>
      </c>
      <c r="D33" s="20">
        <v>21480.170000000013</v>
      </c>
      <c r="E33" s="23">
        <v>148899.48000000001</v>
      </c>
      <c r="F33" s="23">
        <v>141503.25</v>
      </c>
      <c r="G33" s="16">
        <v>110265.71</v>
      </c>
      <c r="H33" s="16">
        <f t="shared" si="0"/>
        <v>28876.400000000023</v>
      </c>
      <c r="I33" s="41"/>
    </row>
    <row r="34" spans="3:11" ht="13.5" customHeight="1" thickBot="1" x14ac:dyDescent="0.25">
      <c r="C34" s="21" t="s">
        <v>23</v>
      </c>
      <c r="D34" s="24">
        <v>6775.7999999999738</v>
      </c>
      <c r="E34" s="23"/>
      <c r="F34" s="23">
        <v>37.69</v>
      </c>
      <c r="G34" s="16"/>
      <c r="H34" s="16">
        <f t="shared" si="0"/>
        <v>6738.1099999999742</v>
      </c>
      <c r="I34" s="19"/>
    </row>
    <row r="35" spans="3:11" ht="12.75" hidden="1" customHeight="1" thickBot="1" x14ac:dyDescent="0.25">
      <c r="C35" s="14" t="s">
        <v>22</v>
      </c>
      <c r="D35" s="20">
        <v>0</v>
      </c>
      <c r="E35" s="23"/>
      <c r="F35" s="23"/>
      <c r="G35" s="16"/>
      <c r="H35" s="16">
        <f t="shared" si="0"/>
        <v>0</v>
      </c>
      <c r="I35" s="19" t="s">
        <v>21</v>
      </c>
    </row>
    <row r="36" spans="3:11" ht="24.75" customHeight="1" thickBot="1" x14ac:dyDescent="0.25">
      <c r="C36" s="14" t="s">
        <v>20</v>
      </c>
      <c r="D36" s="20">
        <v>23679.01999999999</v>
      </c>
      <c r="E36" s="23">
        <v>162027.12</v>
      </c>
      <c r="F36" s="23">
        <v>153851.84</v>
      </c>
      <c r="G36" s="16">
        <v>61537.47</v>
      </c>
      <c r="H36" s="16">
        <f t="shared" si="0"/>
        <v>31854.299999999988</v>
      </c>
      <c r="I36" s="15" t="s">
        <v>19</v>
      </c>
      <c r="J36" s="1">
        <f>6977.69+8030.51-13.53</f>
        <v>14994.67</v>
      </c>
      <c r="K36" s="22">
        <f>8894.03+6977.69+3095.48</f>
        <v>18967.2</v>
      </c>
    </row>
    <row r="37" spans="3:11" ht="25.5" customHeight="1" thickBot="1" x14ac:dyDescent="0.25">
      <c r="C37" s="14" t="s">
        <v>18</v>
      </c>
      <c r="D37" s="20">
        <v>1120.0499999999993</v>
      </c>
      <c r="E37" s="17">
        <v>8613.9599999999991</v>
      </c>
      <c r="F37" s="17">
        <v>8047.88</v>
      </c>
      <c r="G37" s="16">
        <f>+E37</f>
        <v>8613.9599999999991</v>
      </c>
      <c r="H37" s="16">
        <f t="shared" si="0"/>
        <v>1686.1299999999983</v>
      </c>
      <c r="I37" s="15" t="s">
        <v>17</v>
      </c>
    </row>
    <row r="38" spans="3:11" ht="13.5" customHeight="1" thickBot="1" x14ac:dyDescent="0.25">
      <c r="C38" s="21" t="s">
        <v>16</v>
      </c>
      <c r="D38" s="20">
        <v>17874.279999999984</v>
      </c>
      <c r="E38" s="17">
        <v>90973.119999999995</v>
      </c>
      <c r="F38" s="17">
        <v>92126.720000000001</v>
      </c>
      <c r="G38" s="16">
        <f>+E38</f>
        <v>90973.119999999995</v>
      </c>
      <c r="H38" s="16">
        <f t="shared" si="0"/>
        <v>16720.679999999978</v>
      </c>
      <c r="I38" s="19"/>
    </row>
    <row r="39" spans="3:11" ht="13.5" customHeight="1" thickBot="1" x14ac:dyDescent="0.25">
      <c r="C39" s="21" t="s">
        <v>15</v>
      </c>
      <c r="D39" s="20">
        <v>11238.900000000001</v>
      </c>
      <c r="E39" s="17">
        <f>8754.99+6841.71</f>
        <v>15596.7</v>
      </c>
      <c r="F39" s="17">
        <f>6093.06+6074.92</f>
        <v>12167.98</v>
      </c>
      <c r="G39" s="16">
        <f>+E39</f>
        <v>15596.7</v>
      </c>
      <c r="H39" s="16">
        <f t="shared" si="0"/>
        <v>14667.620000000003</v>
      </c>
      <c r="I39" s="19"/>
      <c r="J39" s="1">
        <f>1482.36+734.04</f>
        <v>2216.3999999999996</v>
      </c>
      <c r="K39" s="1">
        <f>4299.82-584.3+2132.02-289.68</f>
        <v>5557.8599999999988</v>
      </c>
    </row>
    <row r="40" spans="3:11" ht="13.5" customHeight="1" thickBot="1" x14ac:dyDescent="0.25">
      <c r="C40" s="21" t="s">
        <v>14</v>
      </c>
      <c r="D40" s="20">
        <v>1920.3000000000029</v>
      </c>
      <c r="E40" s="17">
        <f>22213.3+6268.95</f>
        <v>28482.25</v>
      </c>
      <c r="F40" s="17">
        <f>20518.5+5759.76</f>
        <v>26278.260000000002</v>
      </c>
      <c r="G40" s="16">
        <f>+E40</f>
        <v>28482.25</v>
      </c>
      <c r="H40" s="16">
        <f t="shared" si="0"/>
        <v>4124.2900000000009</v>
      </c>
      <c r="I40" s="19" t="s">
        <v>13</v>
      </c>
    </row>
    <row r="41" spans="3:11" ht="13.5" customHeight="1" thickBot="1" x14ac:dyDescent="0.25">
      <c r="C41" s="14" t="s">
        <v>12</v>
      </c>
      <c r="D41" s="18">
        <v>9132.7199999999939</v>
      </c>
      <c r="E41" s="17">
        <v>64809.96</v>
      </c>
      <c r="F41" s="17">
        <v>61372.65</v>
      </c>
      <c r="G41" s="16">
        <f>+E41</f>
        <v>64809.96</v>
      </c>
      <c r="H41" s="16">
        <f t="shared" si="0"/>
        <v>12570.029999999992</v>
      </c>
      <c r="I41" s="15" t="s">
        <v>11</v>
      </c>
    </row>
    <row r="42" spans="3:11" s="11" customFormat="1" ht="13.5" customHeight="1" thickBot="1" x14ac:dyDescent="0.25">
      <c r="C42" s="14" t="s">
        <v>10</v>
      </c>
      <c r="D42" s="13">
        <f>SUM(D32:D41)</f>
        <v>198153.89999999988</v>
      </c>
      <c r="E42" s="13">
        <f>SUM(E32:E41)</f>
        <v>1223288.1499999999</v>
      </c>
      <c r="F42" s="13">
        <f>SUM(F32:F41)</f>
        <v>1166252.0499999998</v>
      </c>
      <c r="G42" s="13">
        <f>SUM(G32:G41)</f>
        <v>1084164.73</v>
      </c>
      <c r="H42" s="13">
        <f>SUM(H32:H41)</f>
        <v>255189.99999999994</v>
      </c>
      <c r="I42" s="12"/>
    </row>
    <row r="43" spans="3:11" ht="13.5" customHeight="1" thickBot="1" x14ac:dyDescent="0.25">
      <c r="C43" s="42" t="s">
        <v>9</v>
      </c>
      <c r="D43" s="42"/>
      <c r="E43" s="42"/>
      <c r="F43" s="42"/>
      <c r="G43" s="42"/>
      <c r="H43" s="42"/>
      <c r="I43" s="42"/>
    </row>
    <row r="44" spans="3:11" ht="28.5" customHeight="1" thickBot="1" x14ac:dyDescent="0.25">
      <c r="C44" s="9" t="s">
        <v>8</v>
      </c>
      <c r="D44" s="43" t="s">
        <v>7</v>
      </c>
      <c r="E44" s="43"/>
      <c r="F44" s="43"/>
      <c r="G44" s="43"/>
      <c r="H44" s="43"/>
      <c r="I44" s="10" t="s">
        <v>6</v>
      </c>
    </row>
    <row r="45" spans="3:11" ht="42.75" customHeight="1" thickBot="1" x14ac:dyDescent="0.25">
      <c r="C45" s="9" t="s">
        <v>4</v>
      </c>
      <c r="D45" s="47" t="s">
        <v>5</v>
      </c>
      <c r="E45" s="48"/>
      <c r="F45" s="48"/>
      <c r="G45" s="48"/>
      <c r="H45" s="49"/>
      <c r="I45" s="8" t="s">
        <v>4</v>
      </c>
    </row>
    <row r="46" spans="3:11" ht="18.75" customHeight="1" x14ac:dyDescent="0.3">
      <c r="C46" s="7" t="s">
        <v>3</v>
      </c>
      <c r="D46" s="7"/>
      <c r="E46" s="7"/>
      <c r="F46" s="7"/>
      <c r="G46" s="7"/>
      <c r="H46" s="6">
        <f>+H29+H42</f>
        <v>770477.05999999994</v>
      </c>
    </row>
    <row r="47" spans="3:11" ht="15" x14ac:dyDescent="0.25">
      <c r="C47" s="5" t="s">
        <v>2</v>
      </c>
      <c r="D47" s="5"/>
    </row>
    <row r="48" spans="3:11" ht="12.75" hidden="1" customHeight="1" x14ac:dyDescent="0.2">
      <c r="C48" s="4" t="s">
        <v>1</v>
      </c>
    </row>
    <row r="49" spans="3:8" x14ac:dyDescent="0.2">
      <c r="C49" s="1"/>
      <c r="D49" s="1"/>
      <c r="E49" s="1"/>
      <c r="F49" s="1"/>
      <c r="G49" s="1"/>
      <c r="H49" s="1"/>
    </row>
    <row r="50" spans="3:8" x14ac:dyDescent="0.2">
      <c r="D50" s="3"/>
      <c r="E50" s="3"/>
      <c r="F50" s="3"/>
      <c r="G50" s="3"/>
      <c r="H50" s="3"/>
    </row>
    <row r="51" spans="3:8" hidden="1" x14ac:dyDescent="0.2">
      <c r="D51" s="3"/>
      <c r="H51" s="2">
        <f>31854.3+12570.03+1686.13+9722.27+4945.35+28876.4+6738.11+137952.44+16720.68+3217.75+906.54</f>
        <v>255190</v>
      </c>
    </row>
    <row r="52" spans="3:8" x14ac:dyDescent="0.2">
      <c r="C52" s="2" t="s">
        <v>0</v>
      </c>
      <c r="E52" s="3">
        <f>+E42+E29+5580+7806.59</f>
        <v>3091580.0700000003</v>
      </c>
      <c r="F52" s="3"/>
      <c r="G52" s="3">
        <f>+G42+G29</f>
        <v>2927926.73</v>
      </c>
      <c r="H52" s="3"/>
    </row>
  </sheetData>
  <mergeCells count="11">
    <mergeCell ref="D45:H45"/>
    <mergeCell ref="C18:I18"/>
    <mergeCell ref="C19:I19"/>
    <mergeCell ref="C20:I20"/>
    <mergeCell ref="C21:I21"/>
    <mergeCell ref="C23:I23"/>
    <mergeCell ref="C30:I30"/>
    <mergeCell ref="I32:I33"/>
    <mergeCell ref="C43:I43"/>
    <mergeCell ref="D44:H44"/>
    <mergeCell ref="I24:I28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30"/>
  <sheetViews>
    <sheetView tabSelected="1" topLeftCell="A14" zoomScaleNormal="100" zoomScaleSheetLayoutView="120" workbookViewId="0">
      <selection activeCell="H25" sqref="H25"/>
    </sheetView>
  </sheetViews>
  <sheetFormatPr defaultRowHeight="15" x14ac:dyDescent="0.25"/>
  <cols>
    <col min="1" max="1" width="4.5703125" style="56" customWidth="1"/>
    <col min="2" max="2" width="12.42578125" style="56" customWidth="1"/>
    <col min="3" max="3" width="13.28515625" style="56" hidden="1" customWidth="1"/>
    <col min="4" max="4" width="12.140625" style="56" customWidth="1"/>
    <col min="5" max="5" width="13.5703125" style="56" customWidth="1"/>
    <col min="6" max="6" width="13.28515625" style="56" customWidth="1"/>
    <col min="7" max="7" width="14.28515625" style="56" customWidth="1"/>
    <col min="8" max="8" width="15.140625" style="56" customWidth="1"/>
    <col min="9" max="9" width="14.28515625" style="56" customWidth="1"/>
    <col min="10" max="16384" width="9.140625" style="56"/>
  </cols>
  <sheetData>
    <row r="13" spans="1:9" x14ac:dyDescent="0.25">
      <c r="A13" s="64" t="s">
        <v>66</v>
      </c>
      <c r="B13" s="64"/>
      <c r="C13" s="64"/>
      <c r="D13" s="64"/>
      <c r="E13" s="64"/>
      <c r="F13" s="64"/>
      <c r="G13" s="64"/>
      <c r="H13" s="64"/>
      <c r="I13" s="64"/>
    </row>
    <row r="14" spans="1:9" x14ac:dyDescent="0.25">
      <c r="A14" s="64" t="s">
        <v>65</v>
      </c>
      <c r="B14" s="64"/>
      <c r="C14" s="64"/>
      <c r="D14" s="64"/>
      <c r="E14" s="64"/>
      <c r="F14" s="64"/>
      <c r="G14" s="64"/>
      <c r="H14" s="64"/>
      <c r="I14" s="64"/>
    </row>
    <row r="15" spans="1:9" x14ac:dyDescent="0.25">
      <c r="A15" s="64" t="s">
        <v>64</v>
      </c>
      <c r="B15" s="64"/>
      <c r="C15" s="64"/>
      <c r="D15" s="64"/>
      <c r="E15" s="64"/>
      <c r="F15" s="64"/>
      <c r="G15" s="64"/>
      <c r="H15" s="64"/>
      <c r="I15" s="64"/>
    </row>
    <row r="16" spans="1:9" ht="60" x14ac:dyDescent="0.25">
      <c r="A16" s="62" t="s">
        <v>63</v>
      </c>
      <c r="B16" s="62" t="s">
        <v>62</v>
      </c>
      <c r="C16" s="62" t="s">
        <v>61</v>
      </c>
      <c r="D16" s="62" t="s">
        <v>60</v>
      </c>
      <c r="E16" s="62" t="s">
        <v>59</v>
      </c>
      <c r="F16" s="63" t="s">
        <v>58</v>
      </c>
      <c r="G16" s="63" t="s">
        <v>57</v>
      </c>
      <c r="H16" s="62" t="s">
        <v>56</v>
      </c>
      <c r="I16" s="62" t="s">
        <v>55</v>
      </c>
    </row>
    <row r="17" spans="1:9" x14ac:dyDescent="0.25">
      <c r="A17" s="61" t="s">
        <v>54</v>
      </c>
      <c r="B17" s="60">
        <v>-123.10102000000001</v>
      </c>
      <c r="C17" s="60"/>
      <c r="D17" s="60">
        <v>148.89948000000001</v>
      </c>
      <c r="E17" s="60">
        <v>141.50325000000001</v>
      </c>
      <c r="F17" s="60">
        <f>(7806.59+5580)/1000</f>
        <v>13.38659</v>
      </c>
      <c r="G17" s="60">
        <v>110.26571</v>
      </c>
      <c r="H17" s="59">
        <v>28.8764</v>
      </c>
      <c r="I17" s="59">
        <f>B17+D17+F17-G17</f>
        <v>-71.080659999999995</v>
      </c>
    </row>
    <row r="19" spans="1:9" x14ac:dyDescent="0.25">
      <c r="A19" s="56" t="s">
        <v>53</v>
      </c>
    </row>
    <row r="20" spans="1:9" x14ac:dyDescent="0.25">
      <c r="A20" s="57" t="s">
        <v>52</v>
      </c>
    </row>
    <row r="21" spans="1:9" x14ac:dyDescent="0.25">
      <c r="A21" s="57" t="s">
        <v>51</v>
      </c>
    </row>
    <row r="22" spans="1:9" x14ac:dyDescent="0.25">
      <c r="A22" s="57" t="s">
        <v>50</v>
      </c>
    </row>
    <row r="23" spans="1:9" x14ac:dyDescent="0.25">
      <c r="A23" s="57" t="s">
        <v>49</v>
      </c>
    </row>
    <row r="24" spans="1:9" x14ac:dyDescent="0.25">
      <c r="A24" s="57" t="s">
        <v>48</v>
      </c>
    </row>
    <row r="25" spans="1:9" x14ac:dyDescent="0.25">
      <c r="A25" s="57" t="s">
        <v>47</v>
      </c>
    </row>
    <row r="27" spans="1:9" x14ac:dyDescent="0.25">
      <c r="A27" s="57"/>
    </row>
    <row r="28" spans="1:9" x14ac:dyDescent="0.25">
      <c r="D28" s="58"/>
      <c r="E28" s="58"/>
      <c r="F28" s="58"/>
    </row>
    <row r="29" spans="1:9" x14ac:dyDescent="0.25">
      <c r="G29" s="57"/>
    </row>
    <row r="30" spans="1:9" x14ac:dyDescent="0.25">
      <c r="A30" s="57"/>
    </row>
  </sheetData>
  <mergeCells count="3">
    <mergeCell ref="A13:I13"/>
    <mergeCell ref="A14:I14"/>
    <mergeCell ref="A15:I15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Молодежная3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2019-03-19T11:02:27Z</dcterms:created>
  <dcterms:modified xsi:type="dcterms:W3CDTF">2019-03-21T07:47:56Z</dcterms:modified>
</cp:coreProperties>
</file>