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ветеранов12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7" i="1" l="1"/>
  <c r="K27" i="1"/>
  <c r="H28" i="1"/>
  <c r="K28" i="1"/>
  <c r="H29" i="1"/>
  <c r="K29" i="1"/>
  <c r="H30" i="1"/>
  <c r="K30" i="1"/>
  <c r="E31" i="1"/>
  <c r="F31" i="1"/>
  <c r="G31" i="1"/>
  <c r="H31" i="1"/>
  <c r="K31" i="1"/>
  <c r="D32" i="1"/>
  <c r="E32" i="1"/>
  <c r="F32" i="1"/>
  <c r="G32" i="1"/>
  <c r="H32" i="1"/>
  <c r="G35" i="1"/>
  <c r="H35" i="1"/>
  <c r="J35" i="1"/>
  <c r="K35" i="1"/>
  <c r="H36" i="1"/>
  <c r="H37" i="1"/>
  <c r="H38" i="1"/>
  <c r="H39" i="1"/>
  <c r="J39" i="1"/>
  <c r="K39" i="1"/>
  <c r="G40" i="1"/>
  <c r="H40" i="1"/>
  <c r="G41" i="1"/>
  <c r="H41" i="1"/>
  <c r="H42" i="1"/>
  <c r="E43" i="1"/>
  <c r="H43" i="1" s="1"/>
  <c r="F43" i="1"/>
  <c r="G43" i="1"/>
  <c r="G45" i="1" s="1"/>
  <c r="G53" i="1" s="1"/>
  <c r="G44" i="1"/>
  <c r="H44" i="1"/>
  <c r="D45" i="1"/>
  <c r="F45" i="1"/>
  <c r="H52" i="1"/>
  <c r="H45" i="1" l="1"/>
  <c r="H48" i="1"/>
  <c r="E45" i="1"/>
  <c r="E53" i="1" s="1"/>
</calcChain>
</file>

<file path=xl/sharedStrings.xml><?xml version="1.0" encoding="utf-8"?>
<sst xmlns="http://schemas.openxmlformats.org/spreadsheetml/2006/main" count="71" uniqueCount="64">
  <si>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</si>
  <si>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</si>
  <si>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</si>
  <si>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</si>
  <si>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</si>
  <si>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</si>
  <si>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</si>
  <si>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</si>
  <si>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</si>
  <si>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</si>
  <si>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</si>
  <si>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</si>
  <si>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</si>
  <si>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</si>
  <si>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</si>
  <si>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</si>
  <si>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</si>
  <si>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</si>
  <si>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</si>
  <si>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</si>
  <si>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</si>
  <si>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</si>
  <si>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Н/2011-99 от 01.07.2011г.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</si>
  <si>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</si>
  <si>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</si>
  <si>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</si>
  <si>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</si>
  <si>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</si>
  <si>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</si>
  <si>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</si>
  <si>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</si>
  <si>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</si>
  <si>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</si>
  <si>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</si>
  <si>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</si>
  <si>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</si>
  <si>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</si>
  <si>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</si>
  <si>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</si>
  <si>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</si>
  <si>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12  по ул. Ветеранов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</si>
  <si>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</si>
  <si>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</si>
  <si>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</si>
  <si>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- 80.74р</t>
  </si>
  <si>
    <t>замена стояков ХВС, ГВС - 546470 р.</t>
  </si>
  <si>
    <t>обработка швов парапета - 235.45р.</t>
  </si>
  <si>
    <t>Ремонт систем ХВС, ГВС - 904.26р.</t>
  </si>
  <si>
    <t>ремонт и восстановление герметизации стеновых панелей - 75000р.</t>
  </si>
  <si>
    <t>работы по электрике - 111.69р.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</si>
  <si>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622.80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</si>
  <si>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</si>
  <si>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</si>
  <si>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</si>
  <si>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</si>
  <si>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</si>
  <si>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</si>
  <si>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</si>
  <si>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</si>
  <si>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</si>
  <si>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</si>
  <si>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12 по ул. Ветеранов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</si>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</sst>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2" fillId="0" borderId="0" xfId="0" applyFont="1" applyFill="1"/>
    <xf numFmtId="2" fontId="2" fillId="0" borderId="0" xfId="0" applyNumberFormat="1" applyFont="1" applyFill="1"/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4" fontId="11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7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1" fillId="0" borderId="0" xfId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53"/>
  <sheetViews>
    <sheetView topLeftCell="C5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2.7109375" style="2" customWidth="1"/>
    <col min="5" max="5" width="11.85546875" style="2" customWidth="1"/>
    <col min="6" max="6" width="12.7109375" style="2" customWidth="1"/>
    <col min="7" max="7" width="11.85546875" style="2" customWidth="1"/>
    <col min="8" max="8" width="13" style="2" customWidth="1"/>
    <col min="9" max="9" width="25.5703125" style="2" customWidth="1"/>
    <col min="10" max="10" width="10.140625" style="1" hidden="1" customWidth="1"/>
    <col min="11" max="11" width="9.5703125" style="1" hidden="1" customWidth="1"/>
    <col min="12" max="12" width="9.5703125" style="1" bestFit="1" customWidth="1"/>
    <col min="13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43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4.25" x14ac:dyDescent="0.2">
      <c r="C21" s="40" t="s">
        <v>42</v>
      </c>
      <c r="D21" s="40"/>
      <c r="E21" s="40"/>
      <c r="F21" s="40"/>
      <c r="G21" s="40"/>
      <c r="H21" s="40"/>
      <c r="I21" s="40"/>
    </row>
    <row r="22" spans="3:11" x14ac:dyDescent="0.2">
      <c r="C22" s="41" t="s">
        <v>41</v>
      </c>
      <c r="D22" s="41"/>
      <c r="E22" s="41"/>
      <c r="F22" s="41"/>
      <c r="G22" s="41"/>
      <c r="H22" s="41"/>
      <c r="I22" s="41"/>
    </row>
    <row r="23" spans="3:11" x14ac:dyDescent="0.2">
      <c r="C23" s="41" t="s">
        <v>40</v>
      </c>
      <c r="D23" s="41"/>
      <c r="E23" s="41"/>
      <c r="F23" s="41"/>
      <c r="G23" s="41"/>
      <c r="H23" s="41"/>
      <c r="I23" s="41"/>
    </row>
    <row r="24" spans="3:11" ht="6" customHeight="1" thickBot="1" x14ac:dyDescent="0.25">
      <c r="C24" s="42"/>
      <c r="D24" s="42"/>
      <c r="E24" s="42"/>
      <c r="F24" s="42"/>
      <c r="G24" s="42"/>
      <c r="H24" s="42"/>
      <c r="I24" s="42"/>
    </row>
    <row r="25" spans="3:11" ht="51" customHeight="1" thickBot="1" x14ac:dyDescent="0.25">
      <c r="C25" s="26" t="s">
        <v>30</v>
      </c>
      <c r="D25" s="29" t="s">
        <v>29</v>
      </c>
      <c r="E25" s="28" t="s">
        <v>28</v>
      </c>
      <c r="F25" s="28" t="s">
        <v>27</v>
      </c>
      <c r="G25" s="28" t="s">
        <v>26</v>
      </c>
      <c r="H25" s="28" t="s">
        <v>25</v>
      </c>
      <c r="I25" s="29" t="s">
        <v>39</v>
      </c>
    </row>
    <row r="26" spans="3:11" ht="13.5" customHeight="1" thickBot="1" x14ac:dyDescent="0.25">
      <c r="C26" s="43" t="s">
        <v>38</v>
      </c>
      <c r="D26" s="44"/>
      <c r="E26" s="44"/>
      <c r="F26" s="44"/>
      <c r="G26" s="44"/>
      <c r="H26" s="44"/>
      <c r="I26" s="45"/>
    </row>
    <row r="27" spans="3:11" ht="13.5" customHeight="1" thickBot="1" x14ac:dyDescent="0.25">
      <c r="C27" s="15" t="s">
        <v>37</v>
      </c>
      <c r="D27" s="19">
        <v>120713.85000000033</v>
      </c>
      <c r="E27" s="22">
        <v>1306435.1299999999</v>
      </c>
      <c r="F27" s="22">
        <v>1256995.05</v>
      </c>
      <c r="G27" s="22">
        <v>1216298.3600000001</v>
      </c>
      <c r="H27" s="22">
        <f>+D27+E27-F27</f>
        <v>170153.93000000017</v>
      </c>
      <c r="I27" s="46" t="s">
        <v>36</v>
      </c>
      <c r="K27" s="31">
        <f>151772.83+19.66</f>
        <v>151792.49</v>
      </c>
    </row>
    <row r="28" spans="3:11" ht="13.5" customHeight="1" thickBot="1" x14ac:dyDescent="0.25">
      <c r="C28" s="15" t="s">
        <v>35</v>
      </c>
      <c r="D28" s="19">
        <v>17003.380000000063</v>
      </c>
      <c r="E28" s="18">
        <v>289355.98</v>
      </c>
      <c r="F28" s="18">
        <v>266610.15000000002</v>
      </c>
      <c r="G28" s="22">
        <v>524471.65</v>
      </c>
      <c r="H28" s="22">
        <f>+D28+E28-F28</f>
        <v>39749.210000000021</v>
      </c>
      <c r="I28" s="47"/>
      <c r="K28" s="1">
        <f>0.73+29832.02-11720.05+1.02</f>
        <v>18113.72</v>
      </c>
    </row>
    <row r="29" spans="3:11" ht="13.5" customHeight="1" thickBot="1" x14ac:dyDescent="0.25">
      <c r="C29" s="15" t="s">
        <v>34</v>
      </c>
      <c r="D29" s="19">
        <v>10767.320000000007</v>
      </c>
      <c r="E29" s="18">
        <v>245857.4</v>
      </c>
      <c r="F29" s="18">
        <v>221111.67999999999</v>
      </c>
      <c r="G29" s="22">
        <v>197584.08</v>
      </c>
      <c r="H29" s="22">
        <f>+D29+E29-F29</f>
        <v>35513.040000000008</v>
      </c>
      <c r="I29" s="47"/>
      <c r="K29" s="1">
        <f>1.35+19744-1082.12</f>
        <v>18663.23</v>
      </c>
    </row>
    <row r="30" spans="3:11" ht="13.5" customHeight="1" thickBot="1" x14ac:dyDescent="0.25">
      <c r="C30" s="15" t="s">
        <v>33</v>
      </c>
      <c r="D30" s="19">
        <v>6639.1800000000512</v>
      </c>
      <c r="E30" s="18">
        <v>158383.31</v>
      </c>
      <c r="F30" s="18">
        <v>142655.64000000001</v>
      </c>
      <c r="G30" s="22">
        <v>162082.75</v>
      </c>
      <c r="H30" s="22">
        <f>+D30+E30-F30</f>
        <v>22366.850000000035</v>
      </c>
      <c r="I30" s="47"/>
      <c r="K30" s="1">
        <f>0.54+6955.26-379.65+0.15+4125.87-1603.7</f>
        <v>9098.4699999999993</v>
      </c>
    </row>
    <row r="31" spans="3:11" ht="13.5" customHeight="1" thickBot="1" x14ac:dyDescent="0.25">
      <c r="C31" s="15" t="s">
        <v>32</v>
      </c>
      <c r="D31" s="19">
        <v>618.01000000000204</v>
      </c>
      <c r="E31" s="18">
        <f>7414.68+4908.98+8353.78+8112.54</f>
        <v>28789.980000000003</v>
      </c>
      <c r="F31" s="18">
        <f>7631.68+6245.43+4386.64+8795.65</f>
        <v>27059.4</v>
      </c>
      <c r="G31" s="22">
        <f>+E31</f>
        <v>28789.980000000003</v>
      </c>
      <c r="H31" s="22">
        <f>+D31+E31-F31</f>
        <v>2348.5900000000038</v>
      </c>
      <c r="I31" s="48"/>
      <c r="K31" s="1">
        <f>-0.66+102.44-6.34+1940+0.15</f>
        <v>2035.5900000000001</v>
      </c>
    </row>
    <row r="32" spans="3:11" ht="13.5" customHeight="1" thickBot="1" x14ac:dyDescent="0.25">
      <c r="C32" s="15" t="s">
        <v>7</v>
      </c>
      <c r="D32" s="14">
        <f>SUM(D27:D31)</f>
        <v>155741.74000000046</v>
      </c>
      <c r="E32" s="14">
        <f>SUM(E27:E31)</f>
        <v>2028821.7999999998</v>
      </c>
      <c r="F32" s="14">
        <f>SUM(F27:F31)</f>
        <v>1914431.92</v>
      </c>
      <c r="G32" s="14">
        <f>SUM(G27:G31)</f>
        <v>2129226.8200000003</v>
      </c>
      <c r="H32" s="14">
        <f>SUM(H27:H31)</f>
        <v>270131.62000000029</v>
      </c>
      <c r="I32" s="30"/>
    </row>
    <row r="33" spans="3:12" ht="13.5" customHeight="1" thickBot="1" x14ac:dyDescent="0.25">
      <c r="C33" s="49" t="s">
        <v>31</v>
      </c>
      <c r="D33" s="49"/>
      <c r="E33" s="49"/>
      <c r="F33" s="49"/>
      <c r="G33" s="49"/>
      <c r="H33" s="49"/>
      <c r="I33" s="49"/>
    </row>
    <row r="34" spans="3:12" ht="49.5" customHeight="1" thickBot="1" x14ac:dyDescent="0.25">
      <c r="C34" s="21" t="s">
        <v>30</v>
      </c>
      <c r="D34" s="29" t="s">
        <v>29</v>
      </c>
      <c r="E34" s="28" t="s">
        <v>28</v>
      </c>
      <c r="F34" s="28" t="s">
        <v>27</v>
      </c>
      <c r="G34" s="28" t="s">
        <v>26</v>
      </c>
      <c r="H34" s="28" t="s">
        <v>25</v>
      </c>
      <c r="I34" s="27" t="s">
        <v>24</v>
      </c>
    </row>
    <row r="35" spans="3:12" ht="17.25" customHeight="1" thickBot="1" x14ac:dyDescent="0.25">
      <c r="C35" s="26" t="s">
        <v>23</v>
      </c>
      <c r="D35" s="25">
        <v>50038.700000000186</v>
      </c>
      <c r="E35" s="17">
        <v>1111678.92</v>
      </c>
      <c r="F35" s="17">
        <v>1073112.3500000001</v>
      </c>
      <c r="G35" s="17">
        <f>+E35</f>
        <v>1111678.92</v>
      </c>
      <c r="H35" s="17">
        <f t="shared" ref="H35:H44" si="0">+D35+E35-F35</f>
        <v>88605.270000000019</v>
      </c>
      <c r="I35" s="50" t="s">
        <v>22</v>
      </c>
      <c r="J35" s="24">
        <f>0.73+2.96+59455.2-D35</f>
        <v>9420.1899999998132</v>
      </c>
      <c r="K35" s="24">
        <f>1107+4486.96+75203.63-H35</f>
        <v>-7807.6800000000076</v>
      </c>
    </row>
    <row r="36" spans="3:12" ht="19.5" customHeight="1" thickBot="1" x14ac:dyDescent="0.25">
      <c r="C36" s="15" t="s">
        <v>21</v>
      </c>
      <c r="D36" s="19">
        <v>10432.76999999999</v>
      </c>
      <c r="E36" s="22">
        <v>235163.04</v>
      </c>
      <c r="F36" s="22">
        <v>226852.43</v>
      </c>
      <c r="G36" s="17">
        <v>622802.13</v>
      </c>
      <c r="H36" s="17">
        <f t="shared" si="0"/>
        <v>18743.380000000005</v>
      </c>
      <c r="I36" s="51"/>
      <c r="J36" s="24"/>
    </row>
    <row r="37" spans="3:12" ht="13.5" customHeight="1" thickBot="1" x14ac:dyDescent="0.25">
      <c r="C37" s="21" t="s">
        <v>20</v>
      </c>
      <c r="D37" s="23">
        <v>0</v>
      </c>
      <c r="E37" s="22"/>
      <c r="F37" s="22"/>
      <c r="G37" s="17"/>
      <c r="H37" s="17">
        <f t="shared" si="0"/>
        <v>0</v>
      </c>
      <c r="I37" s="20"/>
    </row>
    <row r="38" spans="3:12" ht="12.75" hidden="1" customHeight="1" thickBot="1" x14ac:dyDescent="0.25">
      <c r="C38" s="15" t="s">
        <v>19</v>
      </c>
      <c r="D38" s="19">
        <v>0</v>
      </c>
      <c r="E38" s="22"/>
      <c r="F38" s="22"/>
      <c r="G38" s="17"/>
      <c r="H38" s="17">
        <f t="shared" si="0"/>
        <v>0</v>
      </c>
      <c r="I38" s="20" t="s">
        <v>18</v>
      </c>
    </row>
    <row r="39" spans="3:12" ht="26.25" customHeight="1" thickBot="1" x14ac:dyDescent="0.25">
      <c r="C39" s="15" t="s">
        <v>17</v>
      </c>
      <c r="D39" s="19">
        <v>11369.660000000003</v>
      </c>
      <c r="E39" s="22">
        <v>255895.32</v>
      </c>
      <c r="F39" s="22">
        <v>246869</v>
      </c>
      <c r="G39" s="17">
        <v>133645.84</v>
      </c>
      <c r="H39" s="17">
        <f t="shared" si="0"/>
        <v>20395.979999999981</v>
      </c>
      <c r="I39" s="16" t="s">
        <v>16</v>
      </c>
      <c r="J39" s="1">
        <f>13355.14+18.88</f>
        <v>13374.019999999999</v>
      </c>
      <c r="K39" s="1">
        <f>498.55+4.82+16792.8</f>
        <v>17296.169999999998</v>
      </c>
    </row>
    <row r="40" spans="3:12" ht="13.5" customHeight="1" thickBot="1" x14ac:dyDescent="0.25">
      <c r="C40" s="15" t="s">
        <v>15</v>
      </c>
      <c r="D40" s="19">
        <v>185.39999999999964</v>
      </c>
      <c r="E40" s="18">
        <v>8421.84</v>
      </c>
      <c r="F40" s="18">
        <v>7936.18</v>
      </c>
      <c r="G40" s="17">
        <f>+E40</f>
        <v>8421.84</v>
      </c>
      <c r="H40" s="17">
        <f t="shared" si="0"/>
        <v>671.05999999999949</v>
      </c>
      <c r="I40" s="16" t="s">
        <v>14</v>
      </c>
    </row>
    <row r="41" spans="3:12" ht="13.5" customHeight="1" thickBot="1" x14ac:dyDescent="0.25">
      <c r="C41" s="21" t="s">
        <v>13</v>
      </c>
      <c r="D41" s="19">
        <v>7329.5200000000041</v>
      </c>
      <c r="E41" s="18">
        <v>113010.17</v>
      </c>
      <c r="F41" s="18">
        <v>115409.18</v>
      </c>
      <c r="G41" s="17">
        <f>+E41</f>
        <v>113010.17</v>
      </c>
      <c r="H41" s="17">
        <f t="shared" si="0"/>
        <v>4930.5100000000093</v>
      </c>
      <c r="I41" s="20"/>
    </row>
    <row r="42" spans="3:12" ht="13.5" customHeight="1" thickBot="1" x14ac:dyDescent="0.25">
      <c r="C42" s="21" t="s">
        <v>12</v>
      </c>
      <c r="D42" s="19">
        <v>19.71</v>
      </c>
      <c r="E42" s="18"/>
      <c r="F42" s="18">
        <v>19.71</v>
      </c>
      <c r="G42" s="17"/>
      <c r="H42" s="17">
        <f t="shared" si="0"/>
        <v>0</v>
      </c>
      <c r="I42" s="20"/>
    </row>
    <row r="43" spans="3:12" ht="13.5" customHeight="1" thickBot="1" x14ac:dyDescent="0.25">
      <c r="C43" s="21" t="s">
        <v>11</v>
      </c>
      <c r="D43" s="19">
        <v>2833.6200000000099</v>
      </c>
      <c r="E43" s="18">
        <f>65833.05+17221.37</f>
        <v>83054.42</v>
      </c>
      <c r="F43" s="18">
        <f>62687.43+16227.05</f>
        <v>78914.48</v>
      </c>
      <c r="G43" s="17">
        <f>+E43</f>
        <v>83054.42</v>
      </c>
      <c r="H43" s="17">
        <f t="shared" si="0"/>
        <v>6973.5600000000122</v>
      </c>
      <c r="I43" s="20" t="s">
        <v>10</v>
      </c>
    </row>
    <row r="44" spans="3:12" ht="13.5" customHeight="1" thickBot="1" x14ac:dyDescent="0.25">
      <c r="C44" s="15" t="s">
        <v>9</v>
      </c>
      <c r="D44" s="19">
        <v>1543.2200000000012</v>
      </c>
      <c r="E44" s="18">
        <v>38222.28</v>
      </c>
      <c r="F44" s="18">
        <v>36719.120000000003</v>
      </c>
      <c r="G44" s="17">
        <f>+E44</f>
        <v>38222.28</v>
      </c>
      <c r="H44" s="17">
        <f t="shared" si="0"/>
        <v>3046.3799999999974</v>
      </c>
      <c r="I44" s="16" t="s">
        <v>8</v>
      </c>
    </row>
    <row r="45" spans="3:12" s="11" customFormat="1" ht="13.5" customHeight="1" thickBot="1" x14ac:dyDescent="0.25">
      <c r="C45" s="15" t="s">
        <v>7</v>
      </c>
      <c r="D45" s="14">
        <f>SUM(D35:D44)</f>
        <v>83752.600000000195</v>
      </c>
      <c r="E45" s="14">
        <f>SUM(E35:E44)</f>
        <v>1845445.99</v>
      </c>
      <c r="F45" s="14">
        <f>SUM(F35:F44)</f>
        <v>1785832.45</v>
      </c>
      <c r="G45" s="14">
        <f>SUM(G35:G44)</f>
        <v>2110835.5999999996</v>
      </c>
      <c r="H45" s="14">
        <f>SUM(H35:H44)</f>
        <v>143366.14000000001</v>
      </c>
      <c r="I45" s="13"/>
      <c r="L45" s="12"/>
    </row>
    <row r="46" spans="3:12" ht="13.5" customHeight="1" thickBot="1" x14ac:dyDescent="0.25">
      <c r="C46" s="52" t="s">
        <v>6</v>
      </c>
      <c r="D46" s="52"/>
      <c r="E46" s="52"/>
      <c r="F46" s="52"/>
      <c r="G46" s="52"/>
      <c r="H46" s="52"/>
      <c r="I46" s="52"/>
    </row>
    <row r="47" spans="3:12" ht="27" customHeight="1" thickBot="1" x14ac:dyDescent="0.25">
      <c r="C47" s="10" t="s">
        <v>5</v>
      </c>
      <c r="D47" s="39" t="s">
        <v>4</v>
      </c>
      <c r="E47" s="39"/>
      <c r="F47" s="39"/>
      <c r="G47" s="39"/>
      <c r="H47" s="39"/>
      <c r="I47" s="9" t="s">
        <v>3</v>
      </c>
    </row>
    <row r="48" spans="3:12" ht="24" customHeight="1" x14ac:dyDescent="0.3">
      <c r="C48" s="8" t="s">
        <v>2</v>
      </c>
      <c r="D48" s="8"/>
      <c r="E48" s="8"/>
      <c r="F48" s="8"/>
      <c r="G48" s="8"/>
      <c r="H48" s="7">
        <f>+H32+H45</f>
        <v>413497.7600000003</v>
      </c>
    </row>
    <row r="49" spans="3:9" s="6" customFormat="1" hidden="1" x14ac:dyDescent="0.2">
      <c r="C49" s="2" t="s">
        <v>1</v>
      </c>
      <c r="D49" s="2"/>
      <c r="E49" s="2"/>
      <c r="F49" s="2"/>
      <c r="G49" s="2"/>
      <c r="H49" s="2"/>
      <c r="I49" s="2"/>
    </row>
    <row r="50" spans="3:9" x14ac:dyDescent="0.2">
      <c r="C50" s="1"/>
      <c r="D50" s="1"/>
      <c r="E50" s="1"/>
      <c r="F50" s="1"/>
      <c r="G50" s="1"/>
      <c r="H50" s="1"/>
    </row>
    <row r="51" spans="3:9" ht="15" customHeight="1" x14ac:dyDescent="0.25">
      <c r="C51" s="5"/>
      <c r="D51" s="4"/>
      <c r="E51" s="4"/>
      <c r="F51" s="4"/>
    </row>
    <row r="52" spans="3:9" hidden="1" x14ac:dyDescent="0.2">
      <c r="D52" s="3"/>
      <c r="H52" s="2">
        <f>20395.98+3046.38+671.06+18743.38+88605.27+4930.51+5494.5+1479.06</f>
        <v>143366.14000000001</v>
      </c>
    </row>
    <row r="53" spans="3:9" x14ac:dyDescent="0.2">
      <c r="C53" s="2" t="s">
        <v>0</v>
      </c>
      <c r="E53" s="3">
        <f>+E45+E32+5580</f>
        <v>3879847.79</v>
      </c>
      <c r="F53" s="3"/>
      <c r="G53" s="3">
        <f>+G45+G32</f>
        <v>4240062.42</v>
      </c>
      <c r="H53" s="3"/>
    </row>
  </sheetData>
  <mergeCells count="10">
    <mergeCell ref="D47:H47"/>
    <mergeCell ref="C21:I21"/>
    <mergeCell ref="C22:I22"/>
    <mergeCell ref="C23:I23"/>
    <mergeCell ref="C24:I24"/>
    <mergeCell ref="C26:I26"/>
    <mergeCell ref="I27:I31"/>
    <mergeCell ref="C33:I33"/>
    <mergeCell ref="I35:I36"/>
    <mergeCell ref="C46:I4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abSelected="1" topLeftCell="A13" zoomScaleNormal="100" zoomScaleSheetLayoutView="120" workbookViewId="0">
      <selection activeCell="F25" sqref="F25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3" spans="1:9" x14ac:dyDescent="0.25">
      <c r="A13" s="59" t="s">
        <v>63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62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61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57" t="s">
        <v>60</v>
      </c>
      <c r="B16" s="57" t="s">
        <v>59</v>
      </c>
      <c r="C16" s="57" t="s">
        <v>58</v>
      </c>
      <c r="D16" s="57" t="s">
        <v>57</v>
      </c>
      <c r="E16" s="57" t="s">
        <v>56</v>
      </c>
      <c r="F16" s="58" t="s">
        <v>55</v>
      </c>
      <c r="G16" s="58" t="s">
        <v>54</v>
      </c>
      <c r="H16" s="57" t="s">
        <v>53</v>
      </c>
      <c r="I16" s="57" t="s">
        <v>52</v>
      </c>
    </row>
    <row r="17" spans="1:9" x14ac:dyDescent="0.25">
      <c r="A17" s="56" t="s">
        <v>51</v>
      </c>
      <c r="B17" s="55">
        <v>367.94315</v>
      </c>
      <c r="C17" s="55"/>
      <c r="D17" s="55">
        <v>235.16304</v>
      </c>
      <c r="E17" s="55">
        <v>226.85243</v>
      </c>
      <c r="F17" s="55">
        <v>5.58</v>
      </c>
      <c r="G17" s="55">
        <v>622.80213000000003</v>
      </c>
      <c r="H17" s="54">
        <v>18.743379999999998</v>
      </c>
      <c r="I17" s="54">
        <f>B17+D17+F17-G17</f>
        <v>-14.115940000000023</v>
      </c>
    </row>
    <row r="19" spans="1:9" x14ac:dyDescent="0.25">
      <c r="A19" s="53" t="s">
        <v>50</v>
      </c>
    </row>
    <row r="20" spans="1:9" x14ac:dyDescent="0.25">
      <c r="A20" s="53" t="s">
        <v>49</v>
      </c>
    </row>
    <row r="21" spans="1:9" x14ac:dyDescent="0.25">
      <c r="A21" s="53" t="s">
        <v>48</v>
      </c>
    </row>
    <row r="22" spans="1:9" x14ac:dyDescent="0.25">
      <c r="A22" s="53" t="s">
        <v>47</v>
      </c>
    </row>
    <row r="23" spans="1:9" x14ac:dyDescent="0.25">
      <c r="A23" s="53" t="s">
        <v>46</v>
      </c>
    </row>
    <row r="24" spans="1:9" x14ac:dyDescent="0.25">
      <c r="A24" s="53" t="s">
        <v>45</v>
      </c>
    </row>
    <row r="25" spans="1:9" x14ac:dyDescent="0.25">
      <c r="A25" s="53" t="s">
        <v>44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ветеранов12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2019-03-19T08:48:45Z</dcterms:created>
  <dcterms:modified xsi:type="dcterms:W3CDTF">2019-03-20T08:13:58Z</dcterms:modified>
</cp:coreProperties>
</file>