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<sst xmlns="http://schemas.openxmlformats.org/spreadsheetml/2006/main" count="78" uniqueCount="75">
  <si>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</si>
  <si>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</si>
  <si>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</si>
  <si>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</si>
  <si>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</si>
  <si>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</si>
  <si>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</si>
  <si>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</si>
  <si>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</si>
  <si>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</si>
  <si>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</si>
  <si>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</si>
  <si>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</si>
  <si>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</si>
  <si>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</si>
  <si>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</si>
  <si>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</si>
  <si>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Оплата по договорам № 1/149-08/КУ от 01.05.2008г., № 47-09КУ от 01.01.2009г. с ООО"ПСФ"Энергорос"</t>
  </si>
  <si>
    <t>ОТЧЕТ</t>
  </si>
  <si>
    <t>по выполнению плана текущего ремонта жилого дома</t>
  </si>
  <si>
    <t>№                             п/п</t>
  </si>
  <si>
    <t>1.</t>
  </si>
  <si>
    <t>в том числе:</t>
  </si>
  <si>
    <t>№</t>
  </si>
  <si>
    <t>Адрес</t>
  </si>
  <si>
    <t>Наименование работ</t>
  </si>
  <si>
    <t>Сумма,</t>
  </si>
  <si>
    <t>Примечание</t>
  </si>
  <si>
    <t>п\п</t>
  </si>
  <si>
    <t>тыс.руб.</t>
  </si>
  <si>
    <t xml:space="preserve">средства </t>
  </si>
  <si>
    <t>бюджетное</t>
  </si>
  <si>
    <t>населения</t>
  </si>
  <si>
    <t>финансиро-</t>
  </si>
  <si>
    <t>вание</t>
  </si>
  <si>
    <t>ул.Молодежная, д.6</t>
  </si>
  <si>
    <t>Всего</t>
  </si>
  <si>
    <t>№ п/п</t>
  </si>
  <si>
    <t>Израсходованно, руб.</t>
  </si>
  <si>
    <t>т/о коммерческих узлов учета тепловой энергии</t>
  </si>
  <si>
    <t>имущества жилого дома № 6  по ул. Молодежная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</si>
  <si>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</si>
  <si>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</si>
  <si>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</si>
  <si>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</si>
  <si>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</si>
  <si>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</si>
  <si>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</si>
  <si>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Остаток средств 522 270,54</t>
  </si>
  <si>
    <t xml:space="preserve">Задолженность по дому 351 700,00 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</si>
  <si>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</si>
  <si>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</si>
  <si>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</si>
  <si>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</si>
  <si>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</si>
  <si>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</si>
  <si>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6 по ул. Молодежная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</si>
  <si>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</si>
  <si>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</si>
  <si>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</si>
  <si>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</si>
  <si>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</si>
  <si>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93889</t>
    </r>
    <r>
      <rPr>
        <sz val="10"/>
        <rFont val="Arial Cyr"/>
        <family val="0"/>
      </rPr>
      <t xml:space="preserve"> рублей, в том числе:</t>
    </r>
  </si>
  <si>
    <t xml:space="preserve"> - замена разбитых стекол -14718 руб.</t>
  </si>
  <si>
    <t xml:space="preserve"> - аварийные работы - 54689 руб.</t>
  </si>
  <si>
    <t xml:space="preserve"> - установка почтовых ящиков - 20015 руб.</t>
  </si>
  <si>
    <t xml:space="preserve"> - окраска фасада отдельными местами - 3663 руб.</t>
  </si>
  <si>
    <t xml:space="preserve"> - прочие работы - 804 руб.</t>
  </si>
  <si>
    <t>Отчет о реализации программы капитального ремонта жилого фонда ООО "УЮТ-СЕРВИС" в соответствии с ФЗ № 185 за период с 01 мая 2008г. по 30 апреля 2009г.  по адресу мкр.Сертолово, ул. Молодежная, д. 6</t>
  </si>
  <si>
    <t>Замена лифтового оборудования</t>
  </si>
  <si>
    <t>Технический надзор</t>
  </si>
  <si>
    <t>Начислено, руб.</t>
  </si>
  <si>
    <t>Оплачено населением, руб.</t>
  </si>
  <si>
    <t>Задолженность населения, руб.</t>
  </si>
  <si>
    <t>Задолженность,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</si>
</sst>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7" fillId="0" borderId="24" xfId="0" applyFont="1" applyBorder="1" applyAlignment="1">
      <alignment horizontal="center" vertical="center" wrapText="1"/>
    </xf>
    <xf numFmtId="0" fontId="17" fillId="0" borderId="24" xfId="0" applyFont="1" applyBorder="1" applyAlignment="1">
      <alignment/>
    </xf>
    <xf numFmtId="0" fontId="2" fillId="33" borderId="0" xfId="0" applyFont="1" applyFill="1" applyAlignment="1">
      <alignment/>
    </xf>
    <xf numFmtId="0" fontId="3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2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4" fontId="9" fillId="0" borderId="27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24" xfId="0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" fontId="9" fillId="0" borderId="28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43" fontId="14" fillId="0" borderId="20" xfId="59" applyFont="1" applyBorder="1" applyAlignment="1">
      <alignment horizontal="center"/>
    </xf>
    <xf numFmtId="43" fontId="14" fillId="0" borderId="2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625" style="54" customWidth="1"/>
    <col min="4" max="4" width="11.00390625" style="54" customWidth="1"/>
    <col min="5" max="5" width="14.625" style="54" customWidth="1"/>
    <col min="6" max="6" width="13.125" style="54" customWidth="1"/>
    <col min="7" max="7" width="11.00390625" style="54" customWidth="1"/>
    <col min="8" max="8" width="38.625" style="54" customWidth="1"/>
    <col min="9" max="9" width="10.75390625" style="0" bestFit="1" customWidth="1"/>
  </cols>
  <sheetData>
    <row r="1" spans="3:8" ht="12.75" customHeight="1" hidden="1">
      <c r="C1" s="34"/>
      <c r="D1" s="34"/>
      <c r="E1" s="34"/>
      <c r="F1" s="34"/>
      <c r="G1" s="34"/>
      <c r="H1" s="34"/>
    </row>
    <row r="2" spans="3:8" ht="13.5" customHeight="1" hidden="1" thickBot="1">
      <c r="C2" s="34"/>
      <c r="D2" s="34" t="s">
        <v>0</v>
      </c>
      <c r="E2" s="34"/>
      <c r="F2" s="34"/>
      <c r="G2" s="34"/>
      <c r="H2" s="34"/>
    </row>
    <row r="3" spans="3:8" ht="13.5" customHeight="1" hidden="1" thickBot="1">
      <c r="C3" s="35"/>
      <c r="D3" s="36"/>
      <c r="E3" s="36"/>
      <c r="F3" s="36"/>
      <c r="G3" s="36"/>
      <c r="H3" s="37"/>
    </row>
    <row r="4" spans="3:8" ht="12.75" customHeight="1" hidden="1">
      <c r="C4" s="38"/>
      <c r="D4" s="39"/>
      <c r="E4" s="39"/>
      <c r="F4" s="39"/>
      <c r="G4" s="39"/>
      <c r="H4" s="39"/>
    </row>
    <row r="5" spans="3:8" ht="14.25">
      <c r="C5" s="61" t="s">
        <v>1</v>
      </c>
      <c r="D5" s="61"/>
      <c r="E5" s="61"/>
      <c r="F5" s="61"/>
      <c r="G5" s="61"/>
      <c r="H5" s="61"/>
    </row>
    <row r="6" spans="3:8" ht="12.75">
      <c r="C6" s="62" t="s">
        <v>2</v>
      </c>
      <c r="D6" s="62"/>
      <c r="E6" s="62"/>
      <c r="F6" s="62"/>
      <c r="G6" s="62"/>
      <c r="H6" s="62"/>
    </row>
    <row r="7" spans="3:8" ht="13.5" thickBot="1">
      <c r="C7" s="62" t="s">
        <v>40</v>
      </c>
      <c r="D7" s="62"/>
      <c r="E7" s="62"/>
      <c r="F7" s="62"/>
      <c r="G7" s="62"/>
      <c r="H7" s="62"/>
    </row>
    <row r="8" spans="3:8" ht="6" customHeight="1" hidden="1" thickBot="1">
      <c r="C8" s="63"/>
      <c r="D8" s="63"/>
      <c r="E8" s="63"/>
      <c r="F8" s="63"/>
      <c r="G8" s="63"/>
      <c r="H8" s="63"/>
    </row>
    <row r="9" spans="3:8" ht="48.75" customHeight="1" thickBot="1">
      <c r="C9" s="40" t="s">
        <v>3</v>
      </c>
      <c r="D9" s="42" t="s">
        <v>41</v>
      </c>
      <c r="E9" s="42" t="s">
        <v>42</v>
      </c>
      <c r="F9" s="42" t="s">
        <v>43</v>
      </c>
      <c r="G9" s="42" t="s">
        <v>44</v>
      </c>
      <c r="H9" s="41" t="s">
        <v>27</v>
      </c>
    </row>
    <row r="10" spans="3:8" ht="12" customHeight="1" thickBot="1">
      <c r="C10" s="64" t="s">
        <v>4</v>
      </c>
      <c r="D10" s="65"/>
      <c r="E10" s="65"/>
      <c r="F10" s="65"/>
      <c r="G10" s="65"/>
      <c r="H10" s="66"/>
    </row>
    <row r="11" spans="3:8" ht="13.5" customHeight="1" thickBot="1">
      <c r="C11" s="43" t="s">
        <v>5</v>
      </c>
      <c r="D11" s="44">
        <f>1751446.52-62570.51</f>
        <v>1688876.01</v>
      </c>
      <c r="E11" s="44">
        <v>1466056.96</v>
      </c>
      <c r="F11" s="44">
        <f>2393005.92+217477.07</f>
        <v>2610482.9899999998</v>
      </c>
      <c r="G11" s="75">
        <f>+D11-E11</f>
        <v>222819.05000000005</v>
      </c>
      <c r="H11" s="67" t="s">
        <v>45</v>
      </c>
    </row>
    <row r="12" spans="3:8" ht="13.5" customHeight="1" thickBot="1">
      <c r="C12" s="43" t="s">
        <v>6</v>
      </c>
      <c r="D12" s="45">
        <f>1472795.17-107581.64</f>
        <v>1365213.53</v>
      </c>
      <c r="E12" s="45">
        <v>1196254.96</v>
      </c>
      <c r="F12" s="45">
        <f>1582690.6-217477.07</f>
        <v>1365213.53</v>
      </c>
      <c r="G12" s="75">
        <f>+D12-E12</f>
        <v>168958.57000000007</v>
      </c>
      <c r="H12" s="68"/>
    </row>
    <row r="13" spans="3:8" ht="13.5" customHeight="1" thickBot="1">
      <c r="C13" s="43" t="s">
        <v>7</v>
      </c>
      <c r="D13" s="45">
        <f>546726.89-14745.99</f>
        <v>531980.9</v>
      </c>
      <c r="E13" s="45">
        <v>466133.12</v>
      </c>
      <c r="F13" s="76">
        <v>600708.88</v>
      </c>
      <c r="G13" s="75">
        <f>+D13-E13</f>
        <v>65847.78000000003</v>
      </c>
      <c r="H13" s="67" t="s">
        <v>46</v>
      </c>
    </row>
    <row r="14" spans="3:8" ht="13.5" customHeight="1" thickBot="1">
      <c r="C14" s="43" t="s">
        <v>8</v>
      </c>
      <c r="D14" s="45">
        <f>132443.03-9940.25+182883.29-5039.07</f>
        <v>300347</v>
      </c>
      <c r="E14" s="45">
        <f>155823.85+106206.36</f>
        <v>262030.21000000002</v>
      </c>
      <c r="F14" s="45">
        <f>200932.2+146358.34</f>
        <v>347290.54000000004</v>
      </c>
      <c r="G14" s="75">
        <f>+D14-E14</f>
        <v>38316.78999999998</v>
      </c>
      <c r="H14" s="69"/>
    </row>
    <row r="15" spans="3:8" ht="13.5" thickBot="1">
      <c r="C15" s="43" t="s">
        <v>9</v>
      </c>
      <c r="D15" s="46">
        <f>SUM(D11:D14)</f>
        <v>3886417.44</v>
      </c>
      <c r="E15" s="46">
        <f>SUM(E11:E14)</f>
        <v>3390475.25</v>
      </c>
      <c r="F15" s="46">
        <f>SUM(F11:F14)</f>
        <v>4923695.9399999995</v>
      </c>
      <c r="G15" s="77">
        <f>D15-E15</f>
        <v>495942.18999999994</v>
      </c>
      <c r="H15" s="43"/>
    </row>
    <row r="16" spans="3:8" ht="13.5" customHeight="1" thickBot="1">
      <c r="C16" s="70" t="s">
        <v>10</v>
      </c>
      <c r="D16" s="70"/>
      <c r="E16" s="70"/>
      <c r="F16" s="70"/>
      <c r="G16" s="70"/>
      <c r="H16" s="70"/>
    </row>
    <row r="17" spans="3:8" ht="13.5" thickBot="1">
      <c r="C17" s="78" t="s">
        <v>47</v>
      </c>
      <c r="D17" s="48">
        <v>1297886.08</v>
      </c>
      <c r="E17" s="48">
        <v>1150240.63</v>
      </c>
      <c r="F17" s="48">
        <v>1420464.65</v>
      </c>
      <c r="G17" s="48">
        <f>+D17-E17</f>
        <v>147645.4500000002</v>
      </c>
      <c r="H17" s="79"/>
    </row>
    <row r="18" spans="3:8" ht="13.5" thickBot="1">
      <c r="C18" s="43" t="s">
        <v>11</v>
      </c>
      <c r="D18" s="44">
        <v>679009.79</v>
      </c>
      <c r="E18" s="44">
        <v>616159.54</v>
      </c>
      <c r="F18" s="44">
        <v>93889</v>
      </c>
      <c r="G18" s="48">
        <f>+D18-E18</f>
        <v>62850.25</v>
      </c>
      <c r="H18" s="1" t="s">
        <v>48</v>
      </c>
    </row>
    <row r="19" spans="3:8" ht="13.5" thickBot="1">
      <c r="C19" s="47" t="s">
        <v>12</v>
      </c>
      <c r="D19" s="44">
        <f>252149.1+83000</f>
        <v>335149.1</v>
      </c>
      <c r="E19" s="44">
        <f>212767.55+83000</f>
        <v>295767.55</v>
      </c>
      <c r="F19" s="44">
        <v>647400</v>
      </c>
      <c r="G19" s="48">
        <f aca="true" t="shared" si="0" ref="G19:G25">+D19-E19</f>
        <v>39381.54999999999</v>
      </c>
      <c r="H19" s="1" t="s">
        <v>49</v>
      </c>
    </row>
    <row r="20" spans="3:8" ht="23.25" thickBot="1">
      <c r="C20" s="47" t="s">
        <v>50</v>
      </c>
      <c r="D20" s="44">
        <v>4195.36</v>
      </c>
      <c r="E20" s="44">
        <v>3449.39</v>
      </c>
      <c r="F20" s="44">
        <v>4195.36</v>
      </c>
      <c r="G20" s="48">
        <f t="shared" si="0"/>
        <v>745.9699999999998</v>
      </c>
      <c r="H20" s="1" t="s">
        <v>51</v>
      </c>
    </row>
    <row r="21" spans="3:8" ht="23.25" thickBot="1">
      <c r="C21" s="43" t="s">
        <v>13</v>
      </c>
      <c r="D21" s="44">
        <f>256648.32-54662.41</f>
        <v>201985.91</v>
      </c>
      <c r="E21" s="44">
        <v>184931.43</v>
      </c>
      <c r="F21" s="44">
        <f>27137.68*7+14723.9*7</f>
        <v>293031.06</v>
      </c>
      <c r="G21" s="48">
        <f t="shared" si="0"/>
        <v>17054.48000000001</v>
      </c>
      <c r="H21" s="1" t="s">
        <v>52</v>
      </c>
    </row>
    <row r="22" spans="3:8" ht="34.5" thickBot="1">
      <c r="C22" s="43" t="s">
        <v>14</v>
      </c>
      <c r="D22" s="44">
        <v>223679.98</v>
      </c>
      <c r="E22" s="44">
        <v>200003.62</v>
      </c>
      <c r="F22" s="44">
        <f>322290.59+35948.14</f>
        <v>358238.73000000004</v>
      </c>
      <c r="G22" s="48">
        <f t="shared" si="0"/>
        <v>23676.360000000015</v>
      </c>
      <c r="H22" s="1" t="s">
        <v>53</v>
      </c>
    </row>
    <row r="23" spans="3:8" ht="24" customHeight="1" thickBot="1">
      <c r="C23" s="43" t="s">
        <v>15</v>
      </c>
      <c r="D23" s="45">
        <f>18097.3-4169.24</f>
        <v>13928.06</v>
      </c>
      <c r="E23" s="45">
        <v>12238.08</v>
      </c>
      <c r="F23" s="45">
        <v>2337.33</v>
      </c>
      <c r="G23" s="48">
        <f t="shared" si="0"/>
        <v>1689.9799999999996</v>
      </c>
      <c r="H23" s="1" t="s">
        <v>54</v>
      </c>
    </row>
    <row r="24" spans="3:8" ht="37.5" customHeight="1" hidden="1" thickBot="1">
      <c r="C24" s="43" t="s">
        <v>39</v>
      </c>
      <c r="D24" s="45">
        <v>0</v>
      </c>
      <c r="E24" s="45">
        <v>0</v>
      </c>
      <c r="F24" s="45"/>
      <c r="G24" s="48">
        <f t="shared" si="0"/>
        <v>0</v>
      </c>
      <c r="H24" s="1"/>
    </row>
    <row r="25" spans="3:8" ht="24.75" customHeight="1" hidden="1" thickBot="1">
      <c r="C25" s="43" t="s">
        <v>16</v>
      </c>
      <c r="D25" s="45"/>
      <c r="E25" s="45"/>
      <c r="F25" s="45"/>
      <c r="G25" s="48">
        <f t="shared" si="0"/>
        <v>0</v>
      </c>
      <c r="H25" s="1" t="s">
        <v>17</v>
      </c>
    </row>
    <row r="26" spans="3:8" s="50" customFormat="1" ht="17.25" customHeight="1" thickBot="1">
      <c r="C26" s="43" t="s">
        <v>9</v>
      </c>
      <c r="D26" s="46">
        <f>SUM(D17:D25)</f>
        <v>2755834.2800000003</v>
      </c>
      <c r="E26" s="46">
        <f>SUM(E17:E25)</f>
        <v>2462790.24</v>
      </c>
      <c r="F26" s="46">
        <f>SUM(F17:F25)</f>
        <v>2819556.13</v>
      </c>
      <c r="G26" s="77">
        <f>D26-E26</f>
        <v>293044.04000000004</v>
      </c>
      <c r="H26" s="49"/>
    </row>
    <row r="27" spans="3:8" ht="12.75" customHeight="1" hidden="1" thickBot="1">
      <c r="C27" s="2"/>
      <c r="D27" s="2"/>
      <c r="E27" s="2"/>
      <c r="F27" s="2"/>
      <c r="G27" s="2"/>
      <c r="H27" s="2"/>
    </row>
    <row r="28" spans="3:8" ht="12.75" customHeight="1" hidden="1" thickBot="1">
      <c r="C28" s="2"/>
      <c r="D28" s="51"/>
      <c r="E28" s="2"/>
      <c r="F28" s="2"/>
      <c r="G28" s="2"/>
      <c r="H28" s="2"/>
    </row>
    <row r="29" spans="3:8" ht="12.75" customHeight="1" hidden="1" thickBot="1">
      <c r="C29" s="2"/>
      <c r="D29" s="2"/>
      <c r="E29" s="2"/>
      <c r="F29" s="2"/>
      <c r="G29" s="2"/>
      <c r="H29" s="2"/>
    </row>
    <row r="30" spans="3:8" ht="12.75" customHeight="1" hidden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16.5" customHeight="1">
      <c r="C35" s="52" t="s">
        <v>55</v>
      </c>
      <c r="D35" s="52"/>
      <c r="E35" s="52"/>
      <c r="F35" s="52"/>
      <c r="G35" s="53">
        <f>G15+G26</f>
        <v>788986.23</v>
      </c>
      <c r="H35" s="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5"/>
  <sheetViews>
    <sheetView view="pageBreakPreview" zoomScale="120" zoomScaleSheetLayoutView="120" zoomScalePageLayoutView="0" workbookViewId="0" topLeftCell="A1">
      <selection activeCell="B2" sqref="B2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4.25390625" style="0" customWidth="1"/>
  </cols>
  <sheetData>
    <row r="4" spans="1:6" ht="12.75">
      <c r="A4" s="71" t="s">
        <v>18</v>
      </c>
      <c r="B4" s="71"/>
      <c r="C4" s="71"/>
      <c r="D4" s="71"/>
      <c r="E4" s="71"/>
      <c r="F4" s="71"/>
    </row>
    <row r="5" spans="1:6" ht="12.75">
      <c r="A5" s="71" t="s">
        <v>19</v>
      </c>
      <c r="B5" s="71"/>
      <c r="C5" s="71"/>
      <c r="D5" s="71"/>
      <c r="E5" s="71"/>
      <c r="F5" s="71"/>
    </row>
    <row r="6" spans="1:6" ht="12.75">
      <c r="A6" s="71" t="s">
        <v>56</v>
      </c>
      <c r="B6" s="71"/>
      <c r="C6" s="71"/>
      <c r="D6" s="71"/>
      <c r="E6" s="71"/>
      <c r="F6" s="71"/>
    </row>
    <row r="7" spans="1:6" ht="38.25">
      <c r="A7" s="55" t="s">
        <v>20</v>
      </c>
      <c r="B7" s="55" t="s">
        <v>57</v>
      </c>
      <c r="C7" s="55" t="s">
        <v>58</v>
      </c>
      <c r="D7" s="55" t="s">
        <v>59</v>
      </c>
      <c r="E7" s="55" t="s">
        <v>60</v>
      </c>
      <c r="F7" s="55" t="s">
        <v>61</v>
      </c>
    </row>
    <row r="8" spans="1:6" ht="15">
      <c r="A8" s="56" t="s">
        <v>21</v>
      </c>
      <c r="B8" s="56">
        <v>679010</v>
      </c>
      <c r="C8" s="56">
        <v>616160</v>
      </c>
      <c r="D8" s="56">
        <f>B8-C8</f>
        <v>62850</v>
      </c>
      <c r="E8" s="80">
        <v>93889</v>
      </c>
      <c r="F8" s="56">
        <f>C8-E8</f>
        <v>522271</v>
      </c>
    </row>
    <row r="9" ht="15">
      <c r="E9" s="81"/>
    </row>
    <row r="10" ht="15">
      <c r="A10" t="s">
        <v>62</v>
      </c>
    </row>
    <row r="11" spans="1:3" ht="12.75">
      <c r="A11" t="s">
        <v>63</v>
      </c>
      <c r="C11" s="13"/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</sheetData>
  <sheetProtection/>
  <mergeCells count="3">
    <mergeCell ref="A6:F6"/>
    <mergeCell ref="A4:F4"/>
    <mergeCell ref="A5:F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36.25390625" style="0" customWidth="1"/>
    <col min="4" max="4" width="18.875" style="0" customWidth="1"/>
    <col min="5" max="5" width="19.625" style="0" customWidth="1"/>
    <col min="6" max="6" width="19.125" style="0" customWidth="1"/>
    <col min="7" max="7" width="20.625" style="0" hidden="1" customWidth="1"/>
  </cols>
  <sheetData>
    <row r="1" spans="1:7" ht="30.75" customHeight="1">
      <c r="A1" s="72" t="s">
        <v>68</v>
      </c>
      <c r="B1" s="82"/>
      <c r="C1" s="82"/>
      <c r="D1" s="82"/>
      <c r="E1" s="82"/>
      <c r="F1" s="82"/>
      <c r="G1" s="3"/>
    </row>
    <row r="2" spans="1:6" ht="29.25" customHeight="1" thickBot="1">
      <c r="A2" s="83"/>
      <c r="B2" s="83"/>
      <c r="C2" s="83"/>
      <c r="D2" s="83"/>
      <c r="E2" s="83"/>
      <c r="F2" s="83"/>
    </row>
    <row r="3" spans="1:7" ht="13.5" thickBot="1">
      <c r="A3" s="4"/>
      <c r="B3" s="5"/>
      <c r="C3" s="6"/>
      <c r="D3" s="5"/>
      <c r="E3" s="73" t="s">
        <v>22</v>
      </c>
      <c r="F3" s="74"/>
      <c r="G3" s="5"/>
    </row>
    <row r="4" spans="1:7" ht="12.75">
      <c r="A4" s="7" t="s">
        <v>23</v>
      </c>
      <c r="B4" s="8" t="s">
        <v>24</v>
      </c>
      <c r="C4" s="9" t="s">
        <v>25</v>
      </c>
      <c r="D4" s="10" t="s">
        <v>26</v>
      </c>
      <c r="E4" s="10"/>
      <c r="F4" s="10"/>
      <c r="G4" s="10" t="s">
        <v>27</v>
      </c>
    </row>
    <row r="5" spans="1:7" ht="12.75">
      <c r="A5" s="7" t="s">
        <v>28</v>
      </c>
      <c r="B5" s="8"/>
      <c r="C5" s="9"/>
      <c r="D5" s="8" t="s">
        <v>29</v>
      </c>
      <c r="F5" s="10"/>
      <c r="G5" s="8"/>
    </row>
    <row r="6" spans="1:7" ht="12.75">
      <c r="A6" s="7"/>
      <c r="B6" s="8"/>
      <c r="C6" s="9"/>
      <c r="D6" s="8"/>
      <c r="E6" s="8" t="s">
        <v>30</v>
      </c>
      <c r="F6" s="8" t="s">
        <v>31</v>
      </c>
      <c r="G6" s="8"/>
    </row>
    <row r="7" spans="1:7" ht="12.75">
      <c r="A7" s="7"/>
      <c r="B7" s="8"/>
      <c r="C7" s="9"/>
      <c r="D7" s="11"/>
      <c r="E7" s="8" t="s">
        <v>32</v>
      </c>
      <c r="F7" s="8" t="s">
        <v>33</v>
      </c>
      <c r="G7" s="11"/>
    </row>
    <row r="8" spans="1:7" ht="12.75">
      <c r="A8" s="12"/>
      <c r="B8" s="11"/>
      <c r="C8" s="13"/>
      <c r="D8" s="11"/>
      <c r="E8" s="11"/>
      <c r="F8" s="8" t="s">
        <v>34</v>
      </c>
      <c r="G8" s="11"/>
    </row>
    <row r="9" spans="1:7" ht="13.5" thickBot="1">
      <c r="A9" s="14"/>
      <c r="B9" s="15"/>
      <c r="C9" s="16"/>
      <c r="D9" s="15"/>
      <c r="E9" s="15"/>
      <c r="F9" s="15"/>
      <c r="G9" s="15"/>
    </row>
    <row r="10" spans="1:7" ht="12.75">
      <c r="A10" s="5"/>
      <c r="B10" s="17"/>
      <c r="C10" s="17"/>
      <c r="D10" s="17"/>
      <c r="E10" s="17"/>
      <c r="F10" s="17"/>
      <c r="G10" s="17"/>
    </row>
    <row r="11" spans="1:7" ht="12.75" customHeight="1">
      <c r="A11" s="8">
        <v>1</v>
      </c>
      <c r="B11" s="18" t="s">
        <v>35</v>
      </c>
      <c r="C11" s="84"/>
      <c r="D11" s="57"/>
      <c r="E11" s="19"/>
      <c r="F11" s="57"/>
      <c r="G11" s="19"/>
    </row>
    <row r="12" spans="1:7" ht="12.75">
      <c r="A12" s="8"/>
      <c r="B12" s="18"/>
      <c r="C12" s="19" t="s">
        <v>69</v>
      </c>
      <c r="D12" s="57">
        <v>12785.7</v>
      </c>
      <c r="E12" s="19">
        <f>D12*0.05</f>
        <v>639.2850000000001</v>
      </c>
      <c r="F12" s="57">
        <f>+D12-E12</f>
        <v>12146.415</v>
      </c>
      <c r="G12" s="19"/>
    </row>
    <row r="13" spans="1:7" ht="12.75">
      <c r="A13" s="8"/>
      <c r="B13" s="18"/>
      <c r="C13" s="19" t="s">
        <v>70</v>
      </c>
      <c r="D13" s="57">
        <v>164.3</v>
      </c>
      <c r="E13" s="19">
        <f>D13*0.05</f>
        <v>8.215000000000002</v>
      </c>
      <c r="F13" s="57">
        <f>+D13-E13</f>
        <v>156.085</v>
      </c>
      <c r="G13" s="19"/>
    </row>
    <row r="14" spans="1:7" ht="12.75">
      <c r="A14" s="8"/>
      <c r="B14" s="18"/>
      <c r="C14" s="19"/>
      <c r="D14" s="58"/>
      <c r="E14" s="22"/>
      <c r="F14" s="57"/>
      <c r="G14" s="20"/>
    </row>
    <row r="15" spans="1:7" ht="12.75">
      <c r="A15" s="8"/>
      <c r="B15" s="18"/>
      <c r="C15" s="26" t="s">
        <v>36</v>
      </c>
      <c r="D15" s="59">
        <f>SUM(D11:D14)</f>
        <v>12950</v>
      </c>
      <c r="E15" s="60">
        <f>+E12+E13</f>
        <v>647.5000000000001</v>
      </c>
      <c r="F15" s="21">
        <f>+D15-E15</f>
        <v>12302.5</v>
      </c>
      <c r="G15" s="19"/>
    </row>
    <row r="16" spans="1:7" ht="13.5" thickBot="1">
      <c r="A16" s="22"/>
      <c r="B16" s="23"/>
      <c r="C16" s="20"/>
      <c r="D16" s="20"/>
      <c r="E16" s="20"/>
      <c r="F16" s="20"/>
      <c r="G16" s="20"/>
    </row>
    <row r="17" spans="1:7" ht="12.75">
      <c r="A17" s="5"/>
      <c r="B17" s="17"/>
      <c r="C17" s="24"/>
      <c r="D17" s="24"/>
      <c r="E17" s="24"/>
      <c r="F17" s="24"/>
      <c r="G17" s="24"/>
    </row>
    <row r="18" spans="1:7" ht="12.75">
      <c r="A18" s="11"/>
      <c r="B18" s="25" t="s">
        <v>9</v>
      </c>
      <c r="C18" s="26"/>
      <c r="D18" s="27">
        <f>D15</f>
        <v>12950</v>
      </c>
      <c r="E18" s="85">
        <f>D18*0.05</f>
        <v>647.5</v>
      </c>
      <c r="F18" s="86">
        <f>+D18-E18</f>
        <v>12302.5</v>
      </c>
      <c r="G18" s="19"/>
    </row>
    <row r="19" spans="1:7" ht="13.5" thickBot="1">
      <c r="A19" s="15"/>
      <c r="B19" s="28"/>
      <c r="C19" s="29"/>
      <c r="D19" s="30"/>
      <c r="E19" s="30"/>
      <c r="F19" s="30"/>
      <c r="G19" s="30"/>
    </row>
    <row r="20" spans="1:7" ht="12.75">
      <c r="A20" s="13"/>
      <c r="B20" s="13"/>
      <c r="C20" s="31"/>
      <c r="D20" s="9"/>
      <c r="E20" s="9"/>
      <c r="F20" s="9"/>
      <c r="G20" s="9"/>
    </row>
    <row r="21" spans="1:7" ht="12.75">
      <c r="A21" s="13"/>
      <c r="B21" s="13"/>
      <c r="C21" s="31"/>
      <c r="D21" s="9"/>
      <c r="E21" s="9"/>
      <c r="F21" s="9"/>
      <c r="G21" s="9"/>
    </row>
    <row r="22" spans="1:7" ht="30">
      <c r="A22" s="32" t="s">
        <v>37</v>
      </c>
      <c r="B22" s="32" t="s">
        <v>71</v>
      </c>
      <c r="C22" s="32" t="s">
        <v>72</v>
      </c>
      <c r="D22" s="32" t="s">
        <v>73</v>
      </c>
      <c r="E22" s="32" t="s">
        <v>38</v>
      </c>
      <c r="F22" s="32" t="s">
        <v>74</v>
      </c>
      <c r="G22" s="9"/>
    </row>
    <row r="23" spans="1:7" ht="15">
      <c r="A23" s="33">
        <v>1</v>
      </c>
      <c r="B23" s="33">
        <v>335149</v>
      </c>
      <c r="C23" s="33">
        <v>295767</v>
      </c>
      <c r="D23" s="33">
        <f>+B23-C23</f>
        <v>39382</v>
      </c>
      <c r="E23" s="33">
        <v>647400</v>
      </c>
      <c r="F23" s="33">
        <f>+E23-C23</f>
        <v>351633</v>
      </c>
      <c r="G23" s="9"/>
    </row>
    <row r="24" spans="1:7" ht="12.75">
      <c r="A24" s="13"/>
      <c r="B24" s="13"/>
      <c r="C24" s="31"/>
      <c r="D24" s="9"/>
      <c r="E24" s="9"/>
      <c r="F24" s="9"/>
      <c r="G24" s="9"/>
    </row>
  </sheetData>
  <sheetProtection/>
  <mergeCells count="2">
    <mergeCell ref="A1:F2"/>
    <mergeCell ref="E3:F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2011-03-25T07:28:13Z</dcterms:created>
  <dcterms:modified xsi:type="dcterms:W3CDTF">2012-04-28T07:08:14Z</dcterms:modified>
  <cp:category/>
  <cp:version/>
  <cp:contentType/>
  <cp:contentStatus/>
</cp:coreProperties>
</file>