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<sst xmlns="http://schemas.openxmlformats.org/spreadsheetml/2006/main" count="76" uniqueCount="69">
  <si>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</si>
  <si>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</si>
  <si>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</si>
  <si>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</si>
  <si>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</si>
  <si>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</si>
  <si>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</si>
  <si>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</si>
  <si>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</si>
  <si>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</si>
  <si>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</si>
  <si>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</si>
  <si>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</si>
  <si>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</si>
  <si>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</si>
  <si>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</si>
  <si>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</si>
  <si>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Н/2008-9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</si>
  <si>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</si>
  <si>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</si>
  <si>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</si>
  <si>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</si>
  <si>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</si>
  <si>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</si>
  <si>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</si>
  <si>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</si>
  <si>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</si>
  <si>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</si>
  <si>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</si>
  <si>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</si>
  <si>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</si>
  <si>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</si>
  <si>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</si>
  <si>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</si>
  <si>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</si>
  <si>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</si>
  <si>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</si>
  <si>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</si>
  <si>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7 по ул. Заречная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</si>
  <si>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</si>
  <si>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</si>
  <si>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</si>
  <si>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</si>
  <si>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</si>
  <si>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</si>
  <si>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</si>
  <si>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</si>
  <si>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</si>
  <si>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</si>
  <si>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</si>
  <si>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</si>
  <si>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7 по ул. Заречная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</si>
  <si>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</si>
  <si>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</si>
  <si>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</si>
  <si>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</si>
  <si>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167.36</t>
    </r>
    <r>
      <rPr>
        <sz val="10"/>
        <rFont val="Arial Cyr"/>
        <family val="0"/>
      </rPr>
      <t xml:space="preserve"> тыс.рублей, в том числе:</t>
    </r>
  </si>
  <si>
    <t xml:space="preserve"> - остекление - 9 м2</t>
  </si>
  <si>
    <t xml:space="preserve"> - ремонт рам - 11.4 м2</t>
  </si>
  <si>
    <t xml:space="preserve"> - проверка сопротивления изоляции - 44 лин.</t>
  </si>
  <si>
    <t xml:space="preserve"> - ремонт запорной арматуры - 1 шт.</t>
  </si>
  <si>
    <t xml:space="preserve"> - подготовка дома к сезонной эксплуатации 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</si>
  <si>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</si>
  <si>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ул.Заречная, д. 7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</si>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</sst>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18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75390625" style="31" customWidth="1"/>
    <col min="4" max="4" width="12.75390625" style="31" customWidth="1"/>
    <col min="5" max="5" width="11.375" style="31" customWidth="1"/>
    <col min="6" max="6" width="14.125" style="31" customWidth="1"/>
    <col min="7" max="7" width="12.125" style="31" customWidth="1"/>
    <col min="8" max="8" width="12.75390625" style="31" customWidth="1"/>
    <col min="9" max="9" width="22.75390625" style="3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52" t="s">
        <v>1</v>
      </c>
      <c r="D5" s="52"/>
      <c r="E5" s="52"/>
      <c r="F5" s="52"/>
      <c r="G5" s="52"/>
      <c r="H5" s="52"/>
      <c r="I5" s="52"/>
    </row>
    <row r="6" spans="3:9" ht="12.75">
      <c r="C6" s="53" t="s">
        <v>2</v>
      </c>
      <c r="D6" s="53"/>
      <c r="E6" s="53"/>
      <c r="F6" s="53"/>
      <c r="G6" s="53"/>
      <c r="H6" s="53"/>
      <c r="I6" s="53"/>
    </row>
    <row r="7" spans="3:9" ht="13.5" thickBot="1">
      <c r="C7" s="53" t="s">
        <v>38</v>
      </c>
      <c r="D7" s="53"/>
      <c r="E7" s="53"/>
      <c r="F7" s="53"/>
      <c r="G7" s="53"/>
      <c r="H7" s="53"/>
      <c r="I7" s="53"/>
    </row>
    <row r="8" spans="3:9" ht="6" customHeight="1" hidden="1" thickBot="1">
      <c r="C8" s="54"/>
      <c r="D8" s="54"/>
      <c r="E8" s="54"/>
      <c r="F8" s="54"/>
      <c r="G8" s="54"/>
      <c r="H8" s="54"/>
      <c r="I8" s="54"/>
    </row>
    <row r="9" spans="3:9" ht="48.75" customHeight="1" thickBot="1">
      <c r="C9" s="8" t="s">
        <v>3</v>
      </c>
      <c r="D9" s="9" t="s">
        <v>39</v>
      </c>
      <c r="E9" s="10" t="s">
        <v>40</v>
      </c>
      <c r="F9" s="10" t="s">
        <v>41</v>
      </c>
      <c r="G9" s="10" t="s">
        <v>4</v>
      </c>
      <c r="H9" s="10" t="s">
        <v>42</v>
      </c>
      <c r="I9" s="8" t="s">
        <v>5</v>
      </c>
    </row>
    <row r="10" spans="3:9" ht="12" customHeight="1" thickBot="1">
      <c r="C10" s="55" t="s">
        <v>6</v>
      </c>
      <c r="D10" s="56"/>
      <c r="E10" s="56"/>
      <c r="F10" s="56"/>
      <c r="G10" s="56"/>
      <c r="H10" s="56"/>
      <c r="I10" s="57"/>
    </row>
    <row r="11" spans="3:9" ht="13.5" customHeight="1" thickBot="1">
      <c r="C11" s="11" t="s">
        <v>7</v>
      </c>
      <c r="D11" s="12">
        <v>47815.45</v>
      </c>
      <c r="E11" s="13">
        <f>906844.59+82408.05</f>
        <v>989252.64</v>
      </c>
      <c r="F11" s="13">
        <f>862967.59+82408.05+334.45</f>
        <v>945710.09</v>
      </c>
      <c r="G11" s="13">
        <f>+F11</f>
        <v>945710.09</v>
      </c>
      <c r="H11" s="13">
        <f>+D11+E11-F11</f>
        <v>91358</v>
      </c>
      <c r="I11" s="47" t="s">
        <v>8</v>
      </c>
    </row>
    <row r="12" spans="3:9" ht="13.5" customHeight="1" thickBot="1">
      <c r="C12" s="11" t="s">
        <v>9</v>
      </c>
      <c r="D12" s="12">
        <f>42348.27-359.49</f>
        <v>41988.78</v>
      </c>
      <c r="E12" s="14">
        <f>415328.86+25023.71-14387.82</f>
        <v>425964.75</v>
      </c>
      <c r="F12" s="14">
        <f>372425.67+25023.71+24.82</f>
        <v>397474.2</v>
      </c>
      <c r="G12" s="14">
        <f>+F12</f>
        <v>397474.2</v>
      </c>
      <c r="H12" s="13">
        <f>+D12+E12-F12</f>
        <v>70479.33000000002</v>
      </c>
      <c r="I12" s="48"/>
    </row>
    <row r="13" spans="3:9" ht="13.5" customHeight="1" thickBot="1">
      <c r="C13" s="11" t="s">
        <v>10</v>
      </c>
      <c r="D13" s="12">
        <f>17006.21-1175.6</f>
        <v>15830.609999999999</v>
      </c>
      <c r="E13" s="14">
        <f>162944.09+10320.47-8348</f>
        <v>164916.56</v>
      </c>
      <c r="F13" s="14">
        <f>143405.05+10320.47+22.94</f>
        <v>153748.46</v>
      </c>
      <c r="G13" s="14">
        <f>+F13</f>
        <v>153748.46</v>
      </c>
      <c r="H13" s="13">
        <f>+D13+E13-F13</f>
        <v>26998.709999999992</v>
      </c>
      <c r="I13" s="47" t="s">
        <v>11</v>
      </c>
    </row>
    <row r="14" spans="3:9" ht="13.5" customHeight="1" thickBot="1">
      <c r="C14" s="11" t="s">
        <v>12</v>
      </c>
      <c r="D14" s="12">
        <f>3212.98-27.12+5238.38-40.65</f>
        <v>8383.59</v>
      </c>
      <c r="E14" s="14">
        <f>32230.25+1968.6-1018.07+54516.18+3469.11-2807.29</f>
        <v>88358.78</v>
      </c>
      <c r="F14" s="14">
        <f>28933.85+1968.6+7.67+47962.47+3469.11+7.67</f>
        <v>82349.37</v>
      </c>
      <c r="G14" s="14">
        <f>+F14</f>
        <v>82349.37</v>
      </c>
      <c r="H14" s="13">
        <f>+D14+E14-F14</f>
        <v>14393</v>
      </c>
      <c r="I14" s="49"/>
    </row>
    <row r="15" spans="3:9" ht="13.5" thickBot="1">
      <c r="C15" s="11" t="s">
        <v>13</v>
      </c>
      <c r="D15" s="15">
        <f>SUM(D11:D14)</f>
        <v>114018.43</v>
      </c>
      <c r="E15" s="15">
        <f>SUM(E11:E14)</f>
        <v>1668492.7300000002</v>
      </c>
      <c r="F15" s="15">
        <f>SUM(F11:F14)</f>
        <v>1579282.12</v>
      </c>
      <c r="G15" s="15">
        <f>SUM(G11:G14)</f>
        <v>1579282.12</v>
      </c>
      <c r="H15" s="15">
        <f>SUM(H11:H14)</f>
        <v>203229.04</v>
      </c>
      <c r="I15" s="16"/>
    </row>
    <row r="16" spans="3:9" ht="13.5" customHeight="1" thickBot="1">
      <c r="C16" s="50" t="s">
        <v>14</v>
      </c>
      <c r="D16" s="50"/>
      <c r="E16" s="50"/>
      <c r="F16" s="50"/>
      <c r="G16" s="50"/>
      <c r="H16" s="50"/>
      <c r="I16" s="50"/>
    </row>
    <row r="17" spans="3:9" ht="49.5" customHeight="1" thickBot="1">
      <c r="C17" s="17" t="s">
        <v>3</v>
      </c>
      <c r="D17" s="18" t="s">
        <v>39</v>
      </c>
      <c r="E17" s="42" t="s">
        <v>40</v>
      </c>
      <c r="F17" s="42" t="s">
        <v>41</v>
      </c>
      <c r="G17" s="42" t="s">
        <v>43</v>
      </c>
      <c r="H17" s="42" t="s">
        <v>42</v>
      </c>
      <c r="I17" s="18" t="s">
        <v>15</v>
      </c>
    </row>
    <row r="18" spans="3:9" ht="19.5" customHeight="1" thickBot="1">
      <c r="C18" s="8" t="s">
        <v>16</v>
      </c>
      <c r="D18" s="19">
        <v>26921.58</v>
      </c>
      <c r="E18" s="20">
        <f>418107.33+39908.91</f>
        <v>458016.24</v>
      </c>
      <c r="F18" s="20">
        <f>399411.34+39908.91+152</f>
        <v>439472.25</v>
      </c>
      <c r="G18" s="20">
        <f>+F18</f>
        <v>439472.25</v>
      </c>
      <c r="H18" s="20">
        <f>+D18+E18-F18</f>
        <v>45465.57000000001</v>
      </c>
      <c r="I18" s="51" t="s">
        <v>17</v>
      </c>
    </row>
    <row r="19" spans="3:10" ht="17.25" customHeight="1" thickBot="1">
      <c r="C19" s="11" t="s">
        <v>18</v>
      </c>
      <c r="D19" s="12">
        <v>17685.52</v>
      </c>
      <c r="E19" s="13">
        <f>166389.72+15882.16</f>
        <v>182271.88</v>
      </c>
      <c r="F19" s="13">
        <f>163604.06+15882.16+60.49</f>
        <v>179546.71</v>
      </c>
      <c r="G19" s="21">
        <f>+F19</f>
        <v>179546.71</v>
      </c>
      <c r="H19" s="20">
        <f aca="true" t="shared" si="0" ref="H19:H25">+D19+E19-F19</f>
        <v>20410.690000000002</v>
      </c>
      <c r="I19" s="48"/>
      <c r="J19" s="22"/>
    </row>
    <row r="20" spans="3:9" ht="13.5" customHeight="1" thickBot="1">
      <c r="C20" s="17" t="s">
        <v>19</v>
      </c>
      <c r="D20" s="23"/>
      <c r="E20" s="13">
        <f>62583.64+3138.02</f>
        <v>65721.66</v>
      </c>
      <c r="F20" s="13">
        <f>52565.5+3138.02</f>
        <v>55703.52</v>
      </c>
      <c r="G20" s="20"/>
      <c r="H20" s="20">
        <f t="shared" si="0"/>
        <v>10018.140000000007</v>
      </c>
      <c r="I20" s="24"/>
    </row>
    <row r="21" spans="3:9" ht="15" customHeight="1" hidden="1" thickBot="1">
      <c r="C21" s="11" t="s">
        <v>20</v>
      </c>
      <c r="D21" s="12"/>
      <c r="E21" s="13"/>
      <c r="F21" s="13"/>
      <c r="G21" s="20">
        <f>+F21</f>
        <v>0</v>
      </c>
      <c r="H21" s="20">
        <f t="shared" si="0"/>
        <v>0</v>
      </c>
      <c r="I21" s="25" t="s">
        <v>21</v>
      </c>
    </row>
    <row r="22" spans="3:9" ht="13.5" thickBot="1">
      <c r="C22" s="11" t="s">
        <v>22</v>
      </c>
      <c r="D22" s="12">
        <v>5233.97</v>
      </c>
      <c r="E22" s="13">
        <f>68263.94+6515.7</f>
        <v>74779.64</v>
      </c>
      <c r="F22" s="13">
        <f>65771.26+6515.7+24.82</f>
        <v>72311.78</v>
      </c>
      <c r="G22" s="20">
        <f>+F22</f>
        <v>72311.78</v>
      </c>
      <c r="H22" s="20">
        <f t="shared" si="0"/>
        <v>7701.830000000002</v>
      </c>
      <c r="I22" s="25" t="s">
        <v>23</v>
      </c>
    </row>
    <row r="23" spans="3:9" ht="26.25" customHeight="1" thickBot="1">
      <c r="C23" s="11" t="s">
        <v>24</v>
      </c>
      <c r="D23" s="12">
        <v>1286.61</v>
      </c>
      <c r="E23" s="14">
        <f>19011.64+1813.84</f>
        <v>20825.48</v>
      </c>
      <c r="F23" s="14">
        <f>18232.48+1813.84+6.91</f>
        <v>20053.23</v>
      </c>
      <c r="G23" s="20">
        <f>+F23</f>
        <v>20053.23</v>
      </c>
      <c r="H23" s="20">
        <f t="shared" si="0"/>
        <v>2058.8600000000006</v>
      </c>
      <c r="I23" s="25" t="s">
        <v>25</v>
      </c>
    </row>
    <row r="24" spans="3:9" ht="37.5" customHeight="1" hidden="1" thickBot="1">
      <c r="C24" s="11" t="s">
        <v>44</v>
      </c>
      <c r="D24" s="12"/>
      <c r="E24" s="14"/>
      <c r="F24" s="14"/>
      <c r="G24" s="20">
        <f>+F24</f>
        <v>0</v>
      </c>
      <c r="H24" s="20">
        <f t="shared" si="0"/>
        <v>0</v>
      </c>
      <c r="I24" s="25"/>
    </row>
    <row r="25" spans="3:9" ht="13.5" customHeight="1" thickBot="1">
      <c r="C25" s="11" t="s">
        <v>26</v>
      </c>
      <c r="D25" s="12">
        <v>2180.91</v>
      </c>
      <c r="E25" s="14">
        <f>29771.69+2850.6</f>
        <v>32622.289999999997</v>
      </c>
      <c r="F25" s="14">
        <f>28649.36+2850.6+10.86</f>
        <v>31510.82</v>
      </c>
      <c r="G25" s="20">
        <f>+F25</f>
        <v>31510.82</v>
      </c>
      <c r="H25" s="20">
        <f t="shared" si="0"/>
        <v>3292.3799999999974</v>
      </c>
      <c r="I25" s="25" t="s">
        <v>27</v>
      </c>
    </row>
    <row r="26" spans="3:9" s="26" customFormat="1" ht="17.25" customHeight="1" thickBot="1">
      <c r="C26" s="11" t="s">
        <v>13</v>
      </c>
      <c r="D26" s="15">
        <f>SUM(D18:D25)</f>
        <v>53308.59000000001</v>
      </c>
      <c r="E26" s="15">
        <f>SUM(E18:E25)</f>
        <v>834237.1900000001</v>
      </c>
      <c r="F26" s="15">
        <f>SUM(F18:F25)</f>
        <v>798598.3099999999</v>
      </c>
      <c r="G26" s="15">
        <f>SUM(G18:G25)</f>
        <v>742894.7899999999</v>
      </c>
      <c r="H26" s="15">
        <f>SUM(H18:H25)</f>
        <v>88947.47000000003</v>
      </c>
      <c r="I26" s="24"/>
    </row>
    <row r="27" spans="3:9" ht="12.75" customHeight="1" hidden="1" thickBot="1">
      <c r="C27" s="29"/>
      <c r="D27" s="29"/>
      <c r="E27" s="29"/>
      <c r="F27" s="29"/>
      <c r="G27" s="29"/>
      <c r="H27" s="29"/>
      <c r="I27" s="29"/>
    </row>
    <row r="28" spans="3:9" ht="12.75" customHeight="1" hidden="1" thickBot="1">
      <c r="C28" s="29"/>
      <c r="D28" s="29"/>
      <c r="E28" s="43"/>
      <c r="F28" s="29"/>
      <c r="G28" s="29"/>
      <c r="H28" s="29"/>
      <c r="I28" s="29"/>
    </row>
    <row r="29" spans="3:9" ht="12.75" customHeight="1" hidden="1">
      <c r="C29" s="29"/>
      <c r="D29" s="29"/>
      <c r="E29" s="29"/>
      <c r="F29" s="29"/>
      <c r="G29" s="29"/>
      <c r="H29" s="29"/>
      <c r="I29" s="29"/>
    </row>
    <row r="30" spans="3:9" ht="12.75" customHeight="1" hidden="1">
      <c r="C30" s="29"/>
      <c r="D30" s="29"/>
      <c r="E30" s="29"/>
      <c r="F30" s="29"/>
      <c r="G30" s="29"/>
      <c r="H30" s="29"/>
      <c r="I30" s="29"/>
    </row>
    <row r="31" spans="3:9" ht="12.75" customHeight="1" hidden="1">
      <c r="C31" s="29"/>
      <c r="D31" s="29"/>
      <c r="E31" s="29"/>
      <c r="F31" s="29"/>
      <c r="G31" s="29"/>
      <c r="H31" s="29"/>
      <c r="I31" s="29"/>
    </row>
    <row r="32" spans="3:9" ht="12.75" customHeight="1" hidden="1">
      <c r="C32" s="29"/>
      <c r="D32" s="29"/>
      <c r="E32" s="29"/>
      <c r="F32" s="29"/>
      <c r="G32" s="29"/>
      <c r="H32" s="29"/>
      <c r="I32" s="29"/>
    </row>
    <row r="33" spans="3:9" ht="12.75" customHeight="1" hidden="1">
      <c r="C33" s="29"/>
      <c r="D33" s="29"/>
      <c r="E33" s="29"/>
      <c r="F33" s="29"/>
      <c r="G33" s="29"/>
      <c r="H33" s="29"/>
      <c r="I33" s="29"/>
    </row>
    <row r="34" spans="3:9" ht="12.75" customHeight="1" hidden="1">
      <c r="C34" s="29"/>
      <c r="D34" s="29"/>
      <c r="E34" s="29"/>
      <c r="F34" s="29"/>
      <c r="G34" s="29"/>
      <c r="H34" s="29"/>
      <c r="I34" s="29"/>
    </row>
    <row r="35" spans="3:9" ht="18.75" customHeight="1">
      <c r="C35" s="27" t="s">
        <v>45</v>
      </c>
      <c r="D35" s="27"/>
      <c r="E35" s="27"/>
      <c r="F35" s="27"/>
      <c r="G35" s="27"/>
      <c r="H35" s="28">
        <f>+H15+H26</f>
        <v>292176.51</v>
      </c>
      <c r="I35" s="29"/>
    </row>
  </sheetData>
  <sheetProtection/>
  <mergeCells count="9">
    <mergeCell ref="I11:I12"/>
    <mergeCell ref="I13:I14"/>
    <mergeCell ref="C16:I16"/>
    <mergeCell ref="I18:I19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120" zoomScaleSheetLayoutView="120" zoomScalePageLayoutView="0" workbookViewId="0" topLeftCell="A1">
      <selection activeCell="A8" sqref="A8:F8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1" spans="1:6" ht="15">
      <c r="A1" s="59" t="s">
        <v>46</v>
      </c>
      <c r="B1" s="59"/>
      <c r="C1" s="59"/>
      <c r="D1" s="59"/>
      <c r="E1" s="59"/>
      <c r="F1" s="59"/>
    </row>
    <row r="2" ht="12.75">
      <c r="A2" t="s">
        <v>47</v>
      </c>
    </row>
    <row r="3" ht="12.75">
      <c r="A3" t="s">
        <v>48</v>
      </c>
    </row>
    <row r="4" ht="12.75">
      <c r="A4" t="s">
        <v>49</v>
      </c>
    </row>
    <row r="5" ht="15">
      <c r="D5" s="44" t="s">
        <v>50</v>
      </c>
    </row>
    <row r="6" spans="1:6" ht="12.75">
      <c r="A6" s="58" t="s">
        <v>28</v>
      </c>
      <c r="B6" s="58"/>
      <c r="C6" s="58"/>
      <c r="D6" s="58"/>
      <c r="E6" s="58"/>
      <c r="F6" s="58"/>
    </row>
    <row r="7" spans="1:6" ht="12.75">
      <c r="A7" s="58" t="s">
        <v>29</v>
      </c>
      <c r="B7" s="58"/>
      <c r="C7" s="58"/>
      <c r="D7" s="58"/>
      <c r="E7" s="58"/>
      <c r="F7" s="58"/>
    </row>
    <row r="8" spans="1:6" ht="12.75">
      <c r="A8" s="58" t="s">
        <v>51</v>
      </c>
      <c r="B8" s="58"/>
      <c r="C8" s="58"/>
      <c r="D8" s="58"/>
      <c r="E8" s="58"/>
      <c r="F8" s="58"/>
    </row>
    <row r="9" spans="1:6" ht="38.25">
      <c r="A9" s="45" t="s">
        <v>30</v>
      </c>
      <c r="B9" s="45" t="s">
        <v>52</v>
      </c>
      <c r="C9" s="45" t="s">
        <v>53</v>
      </c>
      <c r="D9" s="45" t="s">
        <v>54</v>
      </c>
      <c r="E9" s="45" t="s">
        <v>55</v>
      </c>
      <c r="F9" s="45" t="s">
        <v>31</v>
      </c>
    </row>
    <row r="10" spans="1:6" ht="15">
      <c r="A10" s="46" t="s">
        <v>32</v>
      </c>
      <c r="B10" s="46">
        <v>166.4</v>
      </c>
      <c r="C10" s="46">
        <v>163.6</v>
      </c>
      <c r="D10" s="46">
        <f>B10-C10</f>
        <v>2.8000000000000114</v>
      </c>
      <c r="E10" s="46">
        <v>167.36</v>
      </c>
      <c r="F10" s="46">
        <f>C10-E10</f>
        <v>-3.7600000000000193</v>
      </c>
    </row>
    <row r="12" ht="15">
      <c r="A12" t="s">
        <v>56</v>
      </c>
    </row>
    <row r="13" spans="1:3" ht="12.75">
      <c r="A13" t="s">
        <v>57</v>
      </c>
      <c r="C13" s="30"/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25.75390625" style="0" customWidth="1"/>
    <col min="4" max="4" width="19.00390625" style="0" customWidth="1"/>
    <col min="5" max="5" width="20.625" style="0" customWidth="1"/>
    <col min="6" max="6" width="19.375" style="0" customWidth="1"/>
    <col min="7" max="7" width="18.875" style="0" customWidth="1"/>
  </cols>
  <sheetData>
    <row r="1" spans="1:7" ht="30.75" customHeight="1">
      <c r="A1" s="60" t="s">
        <v>63</v>
      </c>
      <c r="B1" s="61"/>
      <c r="C1" s="61"/>
      <c r="D1" s="61"/>
      <c r="E1" s="61"/>
      <c r="F1" s="61"/>
      <c r="G1" s="61"/>
    </row>
    <row r="2" spans="1:7" ht="29.25" customHeight="1">
      <c r="A2" s="61"/>
      <c r="B2" s="61"/>
      <c r="C2" s="61"/>
      <c r="D2" s="61"/>
      <c r="E2" s="61"/>
      <c r="F2" s="61"/>
      <c r="G2" s="61"/>
    </row>
    <row r="5" spans="1:7" ht="57.75" customHeight="1">
      <c r="A5" s="33" t="s">
        <v>33</v>
      </c>
      <c r="B5" s="33" t="s">
        <v>64</v>
      </c>
      <c r="C5" s="33" t="s">
        <v>65</v>
      </c>
      <c r="D5" s="33" t="s">
        <v>66</v>
      </c>
      <c r="E5" s="34" t="s">
        <v>35</v>
      </c>
      <c r="F5" s="33" t="s">
        <v>34</v>
      </c>
      <c r="G5" s="35"/>
    </row>
    <row r="6" spans="1:7" ht="15">
      <c r="A6" s="36">
        <v>1</v>
      </c>
      <c r="B6" s="37">
        <v>0</v>
      </c>
      <c r="C6" s="37">
        <v>65721.66</v>
      </c>
      <c r="D6" s="37">
        <v>55703.52</v>
      </c>
      <c r="E6" s="37">
        <v>3200</v>
      </c>
      <c r="F6" s="37">
        <f>+B6+C6-D6</f>
        <v>10018.140000000007</v>
      </c>
      <c r="G6" s="38"/>
    </row>
    <row r="9" spans="1:5" ht="60">
      <c r="A9" s="33" t="s">
        <v>33</v>
      </c>
      <c r="B9" s="33" t="s">
        <v>67</v>
      </c>
      <c r="C9" s="33" t="s">
        <v>68</v>
      </c>
      <c r="D9" s="33" t="s">
        <v>37</v>
      </c>
      <c r="E9" s="33" t="s">
        <v>36</v>
      </c>
    </row>
    <row r="10" spans="1:5" ht="15">
      <c r="A10" s="39">
        <v>1</v>
      </c>
      <c r="B10" s="40">
        <v>0</v>
      </c>
      <c r="C10" s="40">
        <f>+D6+E6</f>
        <v>58903.52</v>
      </c>
      <c r="D10" s="40">
        <v>0</v>
      </c>
      <c r="E10" s="40">
        <f>+B10+C10-D10</f>
        <v>58903.52</v>
      </c>
    </row>
    <row r="11" spans="1:5" ht="12.75">
      <c r="A11" s="30"/>
      <c r="B11" s="30"/>
      <c r="C11" s="41"/>
      <c r="D11" s="41"/>
      <c r="E11" s="32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2011-03-25T07:14:17Z</dcterms:created>
  <dcterms:modified xsi:type="dcterms:W3CDTF">2012-04-28T06:04:32Z</dcterms:modified>
  <cp:category/>
  <cp:version/>
  <cp:contentType/>
  <cp:contentStatus/>
</cp:coreProperties>
</file>