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<sst xmlns="http://schemas.openxmlformats.org/spreadsheetml/2006/main" count="106" uniqueCount="95">
  <si>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</si>
  <si>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</si>
  <si>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</si>
  <si>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</si>
  <si>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</si>
  <si>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</si>
  <si>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</si>
  <si>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</si>
  <si>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</si>
  <si>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</si>
  <si>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</si>
  <si>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</si>
  <si>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</si>
  <si>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</si>
  <si>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</si>
  <si>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</si>
  <si>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</si>
  <si>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</si>
  <si>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</si>
  <si>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</si>
  <si>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</si>
  <si>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</si>
  <si>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</si>
  <si>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</si>
  <si>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</si>
  <si>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</si>
  <si>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</si>
  <si>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</si>
  <si>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</si>
  <si>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</si>
  <si>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</si>
  <si>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</si>
  <si>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</si>
  <si>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</si>
  <si>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сист. коллек. прием. тел.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</si>
  <si>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</si>
  <si>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</si>
  <si>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</si>
  <si>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</si>
  <si>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</si>
  <si>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</si>
  <si>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</si>
  <si>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</si>
  <si>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</si>
  <si>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</si>
  <si>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</si>
  <si>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</si>
  <si>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</si>
  <si>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</si>
  <si>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</si>
  <si>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180.2 </t>
    </r>
    <r>
      <rPr>
        <sz val="10"/>
        <rFont val="Arial Cyr"/>
        <family val="0"/>
      </rPr>
      <t>тыс.рублей, в том числе:</t>
    </r>
  </si>
  <si>
    <t>ремонт системы ЦО, ГВС, ХВС - 9.38 т.р.</t>
  </si>
  <si>
    <t>ремонт фасада - 47.47 т.р.</t>
  </si>
  <si>
    <t>очиска кровли от снега, подвала от мусора - 114.58 т.р.</t>
  </si>
  <si>
    <t>пожарная декларация - 3.12 т.р.</t>
  </si>
  <si>
    <t>прочее - 5.65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</si>
  <si>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мкр. Черная Речка,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</si>
  <si>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</si>
  <si>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</si>
  <si>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</si>
  <si>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</si>
  <si>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</si>
  <si>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</si>
  <si>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</si>
  <si>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</si>
  <si>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</si>
  <si>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</si>
  <si>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</si>
  <si>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</si>
  <si>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</si>
  <si>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</si>
  <si>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</si>
  <si>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4</t>
  </si>
  <si>
    <t>установка прибора учета эл. энергии</t>
  </si>
  <si>
    <t>1 шт.</t>
  </si>
  <si>
    <t>установка КУУТЭ</t>
  </si>
  <si>
    <t>замена системы ЦО</t>
  </si>
  <si>
    <t>391,5 м.п.</t>
  </si>
  <si>
    <t>Установка ТП</t>
  </si>
  <si>
    <t>ремонт крыши</t>
  </si>
  <si>
    <t>1074 кв.м.</t>
  </si>
  <si>
    <t>тех.надзор</t>
  </si>
  <si>
    <t>расчет тепловой изоляции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</si>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</sst>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1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view="pageBreakPreview" zoomScaleSheetLayoutView="100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75390625" style="26" customWidth="1"/>
    <col min="4" max="4" width="14.125" style="26" customWidth="1"/>
    <col min="5" max="5" width="11.375" style="26" customWidth="1"/>
    <col min="6" max="6" width="14.125" style="26" customWidth="1"/>
    <col min="7" max="7" width="12.125" style="26" customWidth="1"/>
    <col min="8" max="8" width="14.875" style="26" customWidth="1"/>
    <col min="9" max="9" width="22.75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2" t="s">
        <v>1</v>
      </c>
      <c r="D5" s="82"/>
      <c r="E5" s="82"/>
      <c r="F5" s="82"/>
      <c r="G5" s="82"/>
      <c r="H5" s="82"/>
      <c r="I5" s="82"/>
    </row>
    <row r="6" spans="3:9" ht="12.75">
      <c r="C6" s="83" t="s">
        <v>2</v>
      </c>
      <c r="D6" s="83"/>
      <c r="E6" s="83"/>
      <c r="F6" s="83"/>
      <c r="G6" s="83"/>
      <c r="H6" s="83"/>
      <c r="I6" s="83"/>
    </row>
    <row r="7" spans="3:9" ht="13.5" thickBot="1">
      <c r="C7" s="83" t="s">
        <v>3</v>
      </c>
      <c r="D7" s="83"/>
      <c r="E7" s="83"/>
      <c r="F7" s="83"/>
      <c r="G7" s="83"/>
      <c r="H7" s="83"/>
      <c r="I7" s="83"/>
    </row>
    <row r="8" spans="3:9" ht="6" customHeight="1" hidden="1" thickBot="1">
      <c r="C8" s="84"/>
      <c r="D8" s="84"/>
      <c r="E8" s="84"/>
      <c r="F8" s="84"/>
      <c r="G8" s="84"/>
      <c r="H8" s="84"/>
      <c r="I8" s="84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85" t="s">
        <v>11</v>
      </c>
      <c r="D10" s="86"/>
      <c r="E10" s="86"/>
      <c r="F10" s="86"/>
      <c r="G10" s="86"/>
      <c r="H10" s="86"/>
      <c r="I10" s="87"/>
    </row>
    <row r="11" spans="3:9" ht="13.5" customHeight="1" thickBot="1">
      <c r="C11" s="12" t="s">
        <v>12</v>
      </c>
      <c r="D11" s="13">
        <v>71351.40999999997</v>
      </c>
      <c r="E11" s="14">
        <v>544305.48</v>
      </c>
      <c r="F11" s="14">
        <v>489790.36</v>
      </c>
      <c r="G11" s="14">
        <f>+F11</f>
        <v>489790.36</v>
      </c>
      <c r="H11" s="14">
        <f>+D11+E11-F11</f>
        <v>125866.52999999991</v>
      </c>
      <c r="I11" s="88" t="s">
        <v>13</v>
      </c>
    </row>
    <row r="12" spans="3:9" ht="13.5" customHeight="1" thickBot="1">
      <c r="C12" s="12" t="s">
        <v>14</v>
      </c>
      <c r="D12" s="13">
        <v>63754.78999999992</v>
      </c>
      <c r="E12" s="15">
        <f>401775.05-14292.57</f>
        <v>387482.48</v>
      </c>
      <c r="F12" s="15">
        <v>349302.23</v>
      </c>
      <c r="G12" s="14">
        <f>+F12</f>
        <v>349302.23</v>
      </c>
      <c r="H12" s="14">
        <f>+D12+E12-F12</f>
        <v>101935.03999999992</v>
      </c>
      <c r="I12" s="89"/>
    </row>
    <row r="13" spans="3:9" ht="13.5" customHeight="1" thickBot="1">
      <c r="C13" s="12" t="s">
        <v>15</v>
      </c>
      <c r="D13" s="13">
        <v>29602.73999999999</v>
      </c>
      <c r="E13" s="15">
        <f>153002.35-4101.89</f>
        <v>148900.46</v>
      </c>
      <c r="F13" s="15">
        <v>138268.04</v>
      </c>
      <c r="G13" s="14">
        <f>+F13</f>
        <v>138268.04</v>
      </c>
      <c r="H13" s="14">
        <f>+D13+E13-F13</f>
        <v>40235.159999999974</v>
      </c>
      <c r="I13" s="88" t="s">
        <v>16</v>
      </c>
    </row>
    <row r="14" spans="3:9" ht="13.5" customHeight="1" thickBot="1">
      <c r="C14" s="12" t="s">
        <v>17</v>
      </c>
      <c r="D14" s="13">
        <v>16236.37000000001</v>
      </c>
      <c r="E14" s="15">
        <f>43195.77-1489.57+51099.11-1368.05</f>
        <v>91437.26</v>
      </c>
      <c r="F14" s="15">
        <f>46126.43+37657.15</f>
        <v>83783.58</v>
      </c>
      <c r="G14" s="14">
        <f>+F14</f>
        <v>83783.58</v>
      </c>
      <c r="H14" s="14">
        <f>+D14+E14-F14</f>
        <v>23890.050000000003</v>
      </c>
      <c r="I14" s="90"/>
    </row>
    <row r="15" spans="3:9" ht="13.5" thickBot="1">
      <c r="C15" s="12" t="s">
        <v>18</v>
      </c>
      <c r="D15" s="16">
        <f>SUM(D11:D14)</f>
        <v>180945.30999999988</v>
      </c>
      <c r="E15" s="16">
        <f>SUM(E11:E14)</f>
        <v>1172125.68</v>
      </c>
      <c r="F15" s="16">
        <f>SUM(F11:F14)</f>
        <v>1061144.21</v>
      </c>
      <c r="G15" s="16">
        <f>SUM(G11:G14)</f>
        <v>1061144.21</v>
      </c>
      <c r="H15" s="16">
        <f>SUM(H11:H14)</f>
        <v>291926.7799999998</v>
      </c>
      <c r="I15" s="12"/>
    </row>
    <row r="16" spans="3:9" ht="13.5" customHeight="1" thickBot="1">
      <c r="C16" s="86" t="s">
        <v>19</v>
      </c>
      <c r="D16" s="86"/>
      <c r="E16" s="86"/>
      <c r="F16" s="86"/>
      <c r="G16" s="86"/>
      <c r="H16" s="86"/>
      <c r="I16" s="86"/>
    </row>
    <row r="17" spans="3:9" ht="39.7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7.25" customHeight="1" thickBot="1">
      <c r="C18" s="9" t="s">
        <v>21</v>
      </c>
      <c r="D18" s="19">
        <v>44026.679999999964</v>
      </c>
      <c r="E18" s="20">
        <v>308788.56</v>
      </c>
      <c r="F18" s="20">
        <v>280035.16</v>
      </c>
      <c r="G18" s="20">
        <f aca="true" t="shared" si="0" ref="G18:G24">+F18</f>
        <v>280035.16</v>
      </c>
      <c r="H18" s="20">
        <f aca="true" t="shared" si="1" ref="H18:H24">+D18+E18-F18</f>
        <v>72780.08000000002</v>
      </c>
      <c r="I18" s="88" t="s">
        <v>22</v>
      </c>
    </row>
    <row r="19" spans="3:9" ht="19.5" customHeight="1" thickBot="1">
      <c r="C19" s="12" t="s">
        <v>23</v>
      </c>
      <c r="D19" s="13">
        <v>18472.529999999984</v>
      </c>
      <c r="E19" s="14">
        <v>109676.64</v>
      </c>
      <c r="F19" s="14">
        <v>100488.66</v>
      </c>
      <c r="G19" s="21">
        <v>180196.06</v>
      </c>
      <c r="H19" s="20">
        <f t="shared" si="1"/>
        <v>27660.50999999998</v>
      </c>
      <c r="I19" s="89"/>
    </row>
    <row r="20" spans="3:9" ht="15.75" customHeight="1" thickBot="1">
      <c r="C20" s="17" t="s">
        <v>24</v>
      </c>
      <c r="D20" s="22">
        <v>5001.029999999999</v>
      </c>
      <c r="E20" s="14">
        <v>75260.1</v>
      </c>
      <c r="F20" s="14">
        <v>70554.88</v>
      </c>
      <c r="G20" s="21">
        <f>212*1000+62.45*1000+22*1000</f>
        <v>296450</v>
      </c>
      <c r="H20" s="20">
        <f t="shared" si="1"/>
        <v>9706.25</v>
      </c>
      <c r="I20" s="23"/>
    </row>
    <row r="21" spans="3:9" ht="45.75" hidden="1" thickBot="1">
      <c r="C21" s="12" t="s">
        <v>25</v>
      </c>
      <c r="D21" s="13">
        <v>0</v>
      </c>
      <c r="E21" s="14"/>
      <c r="F21" s="14"/>
      <c r="G21" s="20">
        <f t="shared" si="0"/>
        <v>0</v>
      </c>
      <c r="H21" s="20">
        <f t="shared" si="1"/>
        <v>0</v>
      </c>
      <c r="I21" s="24" t="s">
        <v>26</v>
      </c>
    </row>
    <row r="22" spans="3:9" ht="13.5" thickBot="1">
      <c r="C22" s="12" t="s">
        <v>27</v>
      </c>
      <c r="D22" s="13">
        <v>7315.69999999999</v>
      </c>
      <c r="E22" s="14">
        <v>79053.4</v>
      </c>
      <c r="F22" s="14">
        <v>69912</v>
      </c>
      <c r="G22" s="20">
        <f t="shared" si="0"/>
        <v>69912</v>
      </c>
      <c r="H22" s="20">
        <f t="shared" si="1"/>
        <v>16457.099999999977</v>
      </c>
      <c r="I22" s="24" t="s">
        <v>28</v>
      </c>
    </row>
    <row r="23" spans="3:9" ht="25.5" customHeight="1" thickBot="1">
      <c r="C23" s="12" t="s">
        <v>29</v>
      </c>
      <c r="D23" s="13">
        <v>1101.0100000000002</v>
      </c>
      <c r="E23" s="15">
        <v>8065.12</v>
      </c>
      <c r="F23" s="15">
        <v>7302.55</v>
      </c>
      <c r="G23" s="20">
        <f t="shared" si="0"/>
        <v>7302.55</v>
      </c>
      <c r="H23" s="20">
        <f t="shared" si="1"/>
        <v>1863.5800000000008</v>
      </c>
      <c r="I23" s="24" t="s">
        <v>30</v>
      </c>
    </row>
    <row r="24" spans="3:9" ht="24" customHeight="1" thickBot="1">
      <c r="C24" s="17" t="s">
        <v>31</v>
      </c>
      <c r="D24" s="13">
        <v>0</v>
      </c>
      <c r="E24" s="15">
        <f>53226.7-1812.86</f>
        <v>51413.84</v>
      </c>
      <c r="F24" s="15">
        <v>43038.4</v>
      </c>
      <c r="G24" s="20">
        <f t="shared" si="0"/>
        <v>43038.4</v>
      </c>
      <c r="H24" s="20">
        <f t="shared" si="1"/>
        <v>8375.439999999995</v>
      </c>
      <c r="I24" s="24"/>
    </row>
    <row r="25" spans="3:9" ht="24.75" customHeight="1" hidden="1" thickBot="1">
      <c r="C25" s="12" t="s">
        <v>32</v>
      </c>
      <c r="D25" s="13">
        <v>0</v>
      </c>
      <c r="E25" s="15"/>
      <c r="F25" s="15"/>
      <c r="G25" s="20">
        <f>+F25</f>
        <v>0</v>
      </c>
      <c r="H25" s="20">
        <f>+D25+E25-F25</f>
        <v>0</v>
      </c>
      <c r="I25" s="24" t="s">
        <v>33</v>
      </c>
    </row>
    <row r="26" spans="3:9" ht="15.75" customHeight="1" thickBot="1">
      <c r="C26" s="12" t="s">
        <v>34</v>
      </c>
      <c r="D26" s="13">
        <v>1114.95</v>
      </c>
      <c r="E26" s="15">
        <v>0</v>
      </c>
      <c r="F26" s="15">
        <v>538.54</v>
      </c>
      <c r="G26" s="20">
        <f>+F26</f>
        <v>538.54</v>
      </c>
      <c r="H26" s="20">
        <f>+D26+E26-F26</f>
        <v>576.4100000000001</v>
      </c>
      <c r="I26" s="24"/>
    </row>
    <row r="27" spans="3:9" s="25" customFormat="1" ht="17.25" customHeight="1" thickBot="1">
      <c r="C27" s="12" t="s">
        <v>18</v>
      </c>
      <c r="D27" s="16">
        <f>SUM(D18:D26)</f>
        <v>77031.89999999994</v>
      </c>
      <c r="E27" s="16">
        <f>SUM(E18:E26)</f>
        <v>632257.66</v>
      </c>
      <c r="F27" s="16">
        <f>SUM(F18:F26)</f>
        <v>571870.1900000001</v>
      </c>
      <c r="G27" s="16">
        <f>SUM(G18:G26)</f>
        <v>877472.7100000001</v>
      </c>
      <c r="H27" s="16">
        <f>SUM(H18:H26)</f>
        <v>137419.36999999997</v>
      </c>
      <c r="I27" s="23"/>
    </row>
    <row r="28" ht="12.75" customHeight="1" hidden="1"/>
    <row r="29" ht="12.75" customHeight="1" hidden="1">
      <c r="E29" s="7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3:8" ht="21" customHeight="1">
      <c r="C36" s="27" t="s">
        <v>35</v>
      </c>
      <c r="D36" s="27"/>
      <c r="E36" s="27"/>
      <c r="F36" s="27"/>
      <c r="G36" s="27"/>
      <c r="H36" s="28">
        <f>+H15+H27</f>
        <v>429346.1499999998</v>
      </c>
    </row>
    <row r="37" spans="3:4" ht="15">
      <c r="C37" s="29" t="s">
        <v>36</v>
      </c>
      <c r="D37" s="29"/>
    </row>
    <row r="38" spans="3:9" ht="12.75" customHeight="1">
      <c r="C38" s="30" t="s">
        <v>37</v>
      </c>
      <c r="D38" s="31"/>
      <c r="E38" s="31"/>
      <c r="F38" s="31"/>
      <c r="G38" s="31"/>
      <c r="H38" s="31"/>
      <c r="I38" s="3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2" customWidth="1"/>
    <col min="2" max="2" width="13.25390625" style="32" customWidth="1"/>
    <col min="3" max="3" width="13.875" style="32" customWidth="1"/>
    <col min="4" max="4" width="14.00390625" style="32" customWidth="1"/>
    <col min="5" max="5" width="13.875" style="32" customWidth="1"/>
    <col min="6" max="6" width="14.875" style="32" customWidth="1"/>
    <col min="7" max="7" width="15.875" style="32" customWidth="1"/>
    <col min="8" max="8" width="13.75390625" style="32" customWidth="1"/>
    <col min="9" max="16384" width="9.125" style="32" customWidth="1"/>
  </cols>
  <sheetData>
    <row r="1" spans="1:8" ht="15">
      <c r="A1" s="91" t="s">
        <v>38</v>
      </c>
      <c r="B1" s="91"/>
      <c r="C1" s="91"/>
      <c r="D1" s="91"/>
      <c r="E1" s="91"/>
      <c r="F1" s="91"/>
      <c r="G1" s="91"/>
      <c r="H1" s="91"/>
    </row>
    <row r="2" spans="1:8" ht="15">
      <c r="A2" s="91" t="s">
        <v>39</v>
      </c>
      <c r="B2" s="91"/>
      <c r="C2" s="91"/>
      <c r="D2" s="91"/>
      <c r="E2" s="91"/>
      <c r="F2" s="91"/>
      <c r="G2" s="91"/>
      <c r="H2" s="91"/>
    </row>
    <row r="3" spans="1:8" ht="15">
      <c r="A3" s="91" t="s">
        <v>40</v>
      </c>
      <c r="B3" s="91"/>
      <c r="C3" s="91"/>
      <c r="D3" s="91"/>
      <c r="E3" s="91"/>
      <c r="F3" s="91"/>
      <c r="G3" s="91"/>
      <c r="H3" s="91"/>
    </row>
    <row r="4" spans="1:8" ht="60">
      <c r="A4" s="33" t="s">
        <v>41</v>
      </c>
      <c r="B4" s="34" t="s">
        <v>42</v>
      </c>
      <c r="C4" s="34" t="s">
        <v>43</v>
      </c>
      <c r="D4" s="34" t="s">
        <v>44</v>
      </c>
      <c r="E4" s="34" t="s">
        <v>45</v>
      </c>
      <c r="F4" s="34" t="s">
        <v>46</v>
      </c>
      <c r="G4" s="34" t="s">
        <v>47</v>
      </c>
      <c r="H4" s="33" t="s">
        <v>48</v>
      </c>
    </row>
    <row r="5" spans="1:8" ht="15">
      <c r="A5" s="35" t="s">
        <v>49</v>
      </c>
      <c r="B5" s="35">
        <v>11.39</v>
      </c>
      <c r="C5" s="35">
        <v>109.68</v>
      </c>
      <c r="D5" s="35">
        <v>100.49</v>
      </c>
      <c r="E5" s="35">
        <v>0</v>
      </c>
      <c r="F5" s="35">
        <v>180.2</v>
      </c>
      <c r="G5" s="35">
        <v>27.66</v>
      </c>
      <c r="H5" s="35">
        <f>B5+C5+E5-F5</f>
        <v>-59.12999999999998</v>
      </c>
    </row>
    <row r="7" ht="15">
      <c r="A7" s="32" t="s">
        <v>50</v>
      </c>
    </row>
    <row r="8" ht="15">
      <c r="A8" s="32" t="s">
        <v>51</v>
      </c>
    </row>
    <row r="9" ht="15">
      <c r="A9" s="32" t="s">
        <v>52</v>
      </c>
    </row>
    <row r="10" ht="15">
      <c r="A10" s="32" t="s">
        <v>53</v>
      </c>
    </row>
    <row r="11" ht="15">
      <c r="A11" s="32" t="s">
        <v>54</v>
      </c>
    </row>
    <row r="12" spans="1:5" ht="15">
      <c r="A12" s="32" t="s">
        <v>55</v>
      </c>
      <c r="C12" s="36"/>
      <c r="D12" s="36"/>
      <c r="E12" s="36"/>
    </row>
    <row r="13" spans="3:5" ht="15">
      <c r="C13" s="36"/>
      <c r="D13" s="36"/>
      <c r="E13" s="36"/>
    </row>
    <row r="14" spans="3:5" ht="15">
      <c r="C14" s="36"/>
      <c r="D14" s="36"/>
      <c r="E14" s="36"/>
    </row>
    <row r="15" spans="3:5" ht="15">
      <c r="C15" s="36"/>
      <c r="D15" s="36"/>
      <c r="E15" s="36"/>
    </row>
    <row r="16" spans="3:5" ht="15">
      <c r="C16" s="36"/>
      <c r="D16" s="36"/>
      <c r="E16" s="36"/>
    </row>
    <row r="17" spans="3:5" ht="15">
      <c r="C17" s="36"/>
      <c r="D17" s="36"/>
      <c r="E17" s="36"/>
    </row>
    <row r="18" spans="3:5" ht="15">
      <c r="C18" s="36"/>
      <c r="D18" s="36"/>
      <c r="E18" s="36"/>
    </row>
    <row r="19" spans="3:5" ht="15">
      <c r="C19" s="36"/>
      <c r="D19" s="36"/>
      <c r="E19" s="36"/>
    </row>
    <row r="20" spans="3:5" ht="15">
      <c r="C20" s="36"/>
      <c r="D20" s="36"/>
      <c r="E20" s="36"/>
    </row>
    <row r="21" spans="3:5" ht="15">
      <c r="C21" s="36"/>
      <c r="D21" s="36"/>
      <c r="E21" s="36"/>
    </row>
    <row r="27" spans="3:5" ht="15">
      <c r="C27" s="36"/>
      <c r="D27" s="36"/>
      <c r="E27" s="36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92" t="s">
        <v>56</v>
      </c>
      <c r="B1" s="92"/>
      <c r="C1" s="92"/>
      <c r="D1" s="92"/>
      <c r="E1" s="92"/>
      <c r="F1" s="92"/>
      <c r="G1" s="92"/>
    </row>
    <row r="2" spans="1:7" ht="29.25" customHeight="1" thickBot="1">
      <c r="A2" s="92"/>
      <c r="B2" s="92"/>
      <c r="C2" s="92"/>
      <c r="D2" s="92"/>
      <c r="E2" s="92"/>
      <c r="F2" s="92"/>
      <c r="G2" s="92"/>
    </row>
    <row r="3" spans="1:7" ht="13.5" thickBot="1">
      <c r="A3" s="37"/>
      <c r="B3" s="38"/>
      <c r="C3" s="39"/>
      <c r="D3" s="38"/>
      <c r="E3" s="38"/>
      <c r="F3" s="93" t="s">
        <v>57</v>
      </c>
      <c r="G3" s="94"/>
    </row>
    <row r="4" spans="1:7" ht="12.75">
      <c r="A4" s="40" t="s">
        <v>58</v>
      </c>
      <c r="B4" s="41" t="s">
        <v>59</v>
      </c>
      <c r="C4" s="40" t="s">
        <v>60</v>
      </c>
      <c r="D4" s="41" t="s">
        <v>61</v>
      </c>
      <c r="E4" s="42" t="s">
        <v>62</v>
      </c>
      <c r="F4" s="42"/>
      <c r="G4" s="42"/>
    </row>
    <row r="5" spans="1:7" ht="12.75">
      <c r="A5" s="40" t="s">
        <v>63</v>
      </c>
      <c r="B5" s="41"/>
      <c r="C5" s="43"/>
      <c r="D5" s="41" t="s">
        <v>64</v>
      </c>
      <c r="E5" s="41" t="s">
        <v>65</v>
      </c>
      <c r="F5" s="41" t="s">
        <v>66</v>
      </c>
      <c r="G5" s="41" t="s">
        <v>67</v>
      </c>
    </row>
    <row r="6" spans="1:7" ht="12.75">
      <c r="A6" s="40"/>
      <c r="B6" s="41"/>
      <c r="C6" s="43"/>
      <c r="D6" s="41" t="s">
        <v>68</v>
      </c>
      <c r="E6" s="41"/>
      <c r="F6" s="41" t="s">
        <v>69</v>
      </c>
      <c r="G6" s="41" t="s">
        <v>70</v>
      </c>
    </row>
    <row r="7" spans="1:7" ht="12.75">
      <c r="A7" s="44"/>
      <c r="B7" s="45"/>
      <c r="C7" s="46"/>
      <c r="D7" s="45"/>
      <c r="E7" s="45"/>
      <c r="F7" s="45"/>
      <c r="G7" s="41" t="s">
        <v>71</v>
      </c>
    </row>
    <row r="8" spans="1:7" ht="13.5" thickBot="1">
      <c r="A8" s="47"/>
      <c r="B8" s="48"/>
      <c r="C8" s="49"/>
      <c r="D8" s="48"/>
      <c r="E8" s="48"/>
      <c r="F8" s="48"/>
      <c r="G8" s="48"/>
    </row>
    <row r="9" spans="1:7" ht="6" customHeight="1">
      <c r="A9" s="38"/>
      <c r="B9" s="50"/>
      <c r="C9" s="39"/>
      <c r="D9" s="38"/>
      <c r="E9" s="38"/>
      <c r="F9" s="38"/>
      <c r="G9" s="50"/>
    </row>
    <row r="10" spans="1:7" ht="12.75">
      <c r="A10" s="41">
        <v>1</v>
      </c>
      <c r="B10" s="51" t="s">
        <v>72</v>
      </c>
      <c r="C10" s="40" t="s">
        <v>73</v>
      </c>
      <c r="D10" s="41" t="s">
        <v>74</v>
      </c>
      <c r="E10" s="52">
        <v>20.6</v>
      </c>
      <c r="F10" s="52">
        <f>E10*0.196</f>
        <v>4.0376</v>
      </c>
      <c r="G10" s="53">
        <f aca="true" t="shared" si="0" ref="G10:G16">+E10-F10</f>
        <v>16.5624</v>
      </c>
    </row>
    <row r="11" spans="1:7" ht="12.75">
      <c r="A11" s="41"/>
      <c r="B11" s="51"/>
      <c r="C11" s="40" t="s">
        <v>75</v>
      </c>
      <c r="D11" s="41" t="s">
        <v>74</v>
      </c>
      <c r="E11" s="52">
        <v>295.049</v>
      </c>
      <c r="F11" s="52">
        <f>E11*0.196</f>
        <v>57.829603999999996</v>
      </c>
      <c r="G11" s="53">
        <f t="shared" si="0"/>
        <v>237.219396</v>
      </c>
    </row>
    <row r="12" spans="1:7" ht="12.75">
      <c r="A12" s="41"/>
      <c r="B12" s="51"/>
      <c r="C12" s="40" t="s">
        <v>76</v>
      </c>
      <c r="D12" s="41" t="s">
        <v>77</v>
      </c>
      <c r="E12" s="52">
        <v>887.426</v>
      </c>
      <c r="F12" s="52">
        <v>44.381</v>
      </c>
      <c r="G12" s="53">
        <f t="shared" si="0"/>
        <v>843.0450000000001</v>
      </c>
    </row>
    <row r="13" spans="1:7" ht="12.75">
      <c r="A13" s="41"/>
      <c r="B13" s="51"/>
      <c r="C13" s="40" t="s">
        <v>78</v>
      </c>
      <c r="D13" s="41" t="s">
        <v>74</v>
      </c>
      <c r="E13" s="52">
        <v>247.525</v>
      </c>
      <c r="F13" s="52">
        <v>12.379</v>
      </c>
      <c r="G13" s="53">
        <f t="shared" si="0"/>
        <v>235.14600000000002</v>
      </c>
    </row>
    <row r="14" spans="1:7" ht="12.75">
      <c r="A14" s="41"/>
      <c r="B14" s="51"/>
      <c r="C14" s="40" t="s">
        <v>79</v>
      </c>
      <c r="D14" s="41" t="s">
        <v>80</v>
      </c>
      <c r="E14" s="52">
        <v>3062.871</v>
      </c>
      <c r="F14" s="52">
        <v>153.177</v>
      </c>
      <c r="G14" s="53">
        <f t="shared" si="0"/>
        <v>2909.694</v>
      </c>
    </row>
    <row r="15" spans="1:7" ht="12.75">
      <c r="A15" s="41"/>
      <c r="B15" s="51"/>
      <c r="C15" s="40" t="s">
        <v>81</v>
      </c>
      <c r="D15" s="41"/>
      <c r="E15" s="52">
        <v>44.929</v>
      </c>
      <c r="F15" s="52">
        <v>2.65</v>
      </c>
      <c r="G15" s="53">
        <f t="shared" si="0"/>
        <v>42.279</v>
      </c>
    </row>
    <row r="16" spans="1:7" ht="12.75">
      <c r="A16" s="41"/>
      <c r="B16" s="51"/>
      <c r="C16" s="43" t="s">
        <v>82</v>
      </c>
      <c r="D16" s="41"/>
      <c r="E16" s="52">
        <v>22</v>
      </c>
      <c r="F16" s="52">
        <f>E16</f>
        <v>22</v>
      </c>
      <c r="G16" s="53">
        <f t="shared" si="0"/>
        <v>0</v>
      </c>
    </row>
    <row r="17" spans="1:7" ht="6" customHeight="1">
      <c r="A17" s="41"/>
      <c r="B17" s="51"/>
      <c r="D17" s="41"/>
      <c r="E17" s="52"/>
      <c r="F17" s="52"/>
      <c r="G17" s="53"/>
    </row>
    <row r="18" spans="1:7" ht="12.75">
      <c r="A18" s="41"/>
      <c r="B18" s="51"/>
      <c r="C18" s="54" t="s">
        <v>83</v>
      </c>
      <c r="D18" s="55"/>
      <c r="E18" s="56">
        <f>SUM(E10:E17)</f>
        <v>4580.400000000001</v>
      </c>
      <c r="F18" s="56">
        <f>SUM(F10:F17)</f>
        <v>296.45420399999995</v>
      </c>
      <c r="G18" s="56">
        <f>SUM(G10:G17)</f>
        <v>4283.945796</v>
      </c>
    </row>
    <row r="19" spans="1:7" ht="13.5" thickBot="1">
      <c r="A19" s="57"/>
      <c r="B19" s="58"/>
      <c r="C19" s="59"/>
      <c r="D19" s="60"/>
      <c r="E19" s="61"/>
      <c r="F19" s="61"/>
      <c r="G19" s="62"/>
    </row>
    <row r="20" spans="1:7" ht="7.5" customHeight="1">
      <c r="A20" s="38"/>
      <c r="B20" s="50"/>
      <c r="C20" s="95"/>
      <c r="D20" s="63"/>
      <c r="E20" s="64"/>
      <c r="F20" s="65"/>
      <c r="G20" s="65"/>
    </row>
    <row r="21" spans="1:7" ht="12.75">
      <c r="A21" s="45"/>
      <c r="B21" s="66" t="s">
        <v>18</v>
      </c>
      <c r="C21" s="96"/>
      <c r="D21" s="43"/>
      <c r="E21" s="67">
        <f>E18</f>
        <v>4580.400000000001</v>
      </c>
      <c r="F21" s="68">
        <f>+F18</f>
        <v>296.45420399999995</v>
      </c>
      <c r="G21" s="69">
        <f>+E21-F21</f>
        <v>4283.945796000001</v>
      </c>
    </row>
    <row r="22" spans="1:7" ht="6.75" customHeight="1" thickBot="1">
      <c r="A22" s="48"/>
      <c r="B22" s="70"/>
      <c r="C22" s="97"/>
      <c r="D22" s="71"/>
      <c r="E22" s="60"/>
      <c r="F22" s="72"/>
      <c r="G22" s="72"/>
    </row>
    <row r="24" spans="1:7" ht="57.75" customHeight="1">
      <c r="A24" s="73" t="s">
        <v>84</v>
      </c>
      <c r="B24" s="73" t="s">
        <v>85</v>
      </c>
      <c r="C24" s="73" t="s">
        <v>86</v>
      </c>
      <c r="D24" s="73" t="s">
        <v>87</v>
      </c>
      <c r="E24" s="74" t="s">
        <v>88</v>
      </c>
      <c r="F24" s="73" t="s">
        <v>89</v>
      </c>
      <c r="G24" s="75"/>
    </row>
    <row r="25" spans="1:7" ht="15">
      <c r="A25" s="76">
        <v>1</v>
      </c>
      <c r="B25" s="77">
        <v>5001.029999999999</v>
      </c>
      <c r="C25" s="77">
        <v>75260.1</v>
      </c>
      <c r="D25" s="77">
        <v>70554.88</v>
      </c>
      <c r="E25" s="77">
        <v>33600</v>
      </c>
      <c r="F25" s="77">
        <f>+B25+C25-D25</f>
        <v>9706.25</v>
      </c>
      <c r="G25" s="78"/>
    </row>
    <row r="27" spans="1:5" ht="90">
      <c r="A27" s="73" t="s">
        <v>84</v>
      </c>
      <c r="B27" s="73" t="s">
        <v>90</v>
      </c>
      <c r="C27" s="73" t="s">
        <v>91</v>
      </c>
      <c r="D27" s="73" t="s">
        <v>92</v>
      </c>
      <c r="E27" s="73" t="s">
        <v>93</v>
      </c>
    </row>
    <row r="28" spans="1:5" ht="15">
      <c r="A28" s="79">
        <v>1</v>
      </c>
      <c r="B28" s="80">
        <v>30200</v>
      </c>
      <c r="C28" s="80">
        <f>+D25+E25</f>
        <v>104154.88</v>
      </c>
      <c r="D28" s="80">
        <v>296450</v>
      </c>
      <c r="E28" s="80">
        <f>+B28+C28-D28</f>
        <v>-162095.12</v>
      </c>
    </row>
    <row r="29" spans="1:5" ht="12.75">
      <c r="A29" s="46"/>
      <c r="B29" s="46"/>
      <c r="C29" s="81"/>
      <c r="D29" s="81"/>
      <c r="E29" s="43"/>
    </row>
    <row r="30" ht="12.75">
      <c r="B30" t="s">
        <v>94</v>
      </c>
    </row>
  </sheetData>
  <sheetProtection/>
  <mergeCells count="3">
    <mergeCell ref="A1:G2"/>
    <mergeCell ref="F3:G3"/>
    <mergeCell ref="C20:C2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2011-03-25T07:31:08Z</dcterms:created>
  <dcterms:modified xsi:type="dcterms:W3CDTF">2011-04-12T12:47:57Z</dcterms:modified>
  <cp:category/>
  <cp:version/>
  <cp:contentType/>
  <cp:contentStatus/>
</cp:coreProperties>
</file>