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<sst xmlns="http://schemas.openxmlformats.org/spreadsheetml/2006/main" count="103" uniqueCount="93">
  <si>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</si>
  <si>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</si>
  <si>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</si>
  <si>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Ларина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</si>
  <si>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</si>
  <si>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</si>
  <si>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</si>
  <si>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</si>
  <si>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</si>
  <si>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</si>
  <si>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</si>
  <si>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</si>
  <si>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</si>
  <si>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</si>
  <si>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</si>
  <si>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</si>
  <si>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</si>
  <si>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</si>
  <si>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</si>
  <si>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</si>
  <si>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</si>
  <si>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</si>
  <si>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Н/2008-27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</si>
  <si>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</si>
  <si>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</si>
  <si>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</si>
  <si>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</si>
  <si>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</si>
  <si>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</si>
  <si>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</si>
  <si>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</si>
  <si>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</si>
  <si>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</si>
  <si>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</si>
  <si>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</si>
  <si>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</si>
  <si>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</si>
  <si>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</si>
  <si>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</si>
  <si>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</si>
  <si>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</si>
  <si>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</si>
  <si>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</si>
  <si>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№2  по ул. Ларина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</si>
  <si>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</si>
  <si>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</si>
  <si>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</si>
  <si>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</si>
  <si>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</si>
  <si>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</si>
  <si>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</si>
  <si>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</si>
  <si>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</si>
  <si>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179.66</t>
    </r>
    <r>
      <rPr>
        <sz val="10"/>
        <rFont val="Arial Cyr"/>
        <family val="0"/>
      </rPr>
      <t xml:space="preserve"> тыс.рублей, в том числе:</t>
    </r>
  </si>
  <si>
    <t>ремонт водосливов, цоколя, фасада, фундамента, отмостки - 82.9 т.р.</t>
  </si>
  <si>
    <t>установка манометра, термометра - 5.45 т.р.</t>
  </si>
  <si>
    <t>содержание аварийной службы - 5.42 т.р.</t>
  </si>
  <si>
    <t>очистка кровли от снега - 43.1 т.р.</t>
  </si>
  <si>
    <t>ремонт системы ЦО, смена задвижек, кранов - 35.44 т.р.</t>
  </si>
  <si>
    <t>прочее - 7.35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</si>
  <si>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Ларина,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</si>
  <si>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</si>
  <si>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</si>
  <si>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</si>
  <si>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</si>
  <si>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</si>
  <si>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</si>
  <si>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</si>
  <si>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</si>
  <si>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</si>
  <si>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</si>
  <si>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</si>
  <si>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</si>
  <si>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</si>
  <si>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</si>
  <si>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</si>
  <si>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2</t>
  </si>
  <si>
    <t>установка прибора учета эл.энергии</t>
  </si>
  <si>
    <t>1 шт.</t>
  </si>
  <si>
    <t>установка КУУТЭ</t>
  </si>
  <si>
    <t>тех.надзор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</si>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</sst>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0" fontId="37" fillId="0" borderId="0" xfId="52" applyBorder="1">
      <alignment/>
      <protection/>
    </xf>
    <xf numFmtId="0" fontId="36" fillId="0" borderId="0" xfId="52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7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32" customWidth="1"/>
    <col min="4" max="4" width="12.75390625" style="32" customWidth="1"/>
    <col min="5" max="5" width="11.625" style="32" customWidth="1"/>
    <col min="6" max="6" width="13.625" style="32" customWidth="1"/>
    <col min="7" max="7" width="11.125" style="32" customWidth="1"/>
    <col min="8" max="8" width="12.75390625" style="32" customWidth="1"/>
    <col min="9" max="9" width="22.75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7" t="s">
        <v>1</v>
      </c>
      <c r="D5" s="87"/>
      <c r="E5" s="87"/>
      <c r="F5" s="87"/>
      <c r="G5" s="87"/>
      <c r="H5" s="87"/>
      <c r="I5" s="87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3.5" thickBot="1">
      <c r="C7" s="88" t="s">
        <v>3</v>
      </c>
      <c r="D7" s="88"/>
      <c r="E7" s="88"/>
      <c r="F7" s="88"/>
      <c r="G7" s="88"/>
      <c r="H7" s="88"/>
      <c r="I7" s="88"/>
    </row>
    <row r="8" spans="3:9" ht="6" customHeight="1" hidden="1" thickBot="1">
      <c r="C8" s="89"/>
      <c r="D8" s="89"/>
      <c r="E8" s="89"/>
      <c r="F8" s="89"/>
      <c r="G8" s="89"/>
      <c r="H8" s="89"/>
      <c r="I8" s="89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0" t="s">
        <v>11</v>
      </c>
      <c r="D10" s="91"/>
      <c r="E10" s="91"/>
      <c r="F10" s="91"/>
      <c r="G10" s="91"/>
      <c r="H10" s="91"/>
      <c r="I10" s="92"/>
    </row>
    <row r="11" spans="3:9" ht="13.5" customHeight="1" thickBot="1">
      <c r="C11" s="12" t="s">
        <v>12</v>
      </c>
      <c r="D11" s="13">
        <v>14086.99</v>
      </c>
      <c r="E11" s="14">
        <v>559752.96</v>
      </c>
      <c r="F11" s="14">
        <f>550405.1+1858.47</f>
        <v>552263.57</v>
      </c>
      <c r="G11" s="14">
        <f>+F11</f>
        <v>552263.57</v>
      </c>
      <c r="H11" s="14">
        <f>+D11+E11-F11</f>
        <v>21576.380000000005</v>
      </c>
      <c r="I11" s="93" t="s">
        <v>13</v>
      </c>
    </row>
    <row r="12" spans="3:9" ht="13.5" customHeight="1" thickBot="1">
      <c r="C12" s="12" t="s">
        <v>14</v>
      </c>
      <c r="D12" s="13">
        <v>7005.940000000002</v>
      </c>
      <c r="E12" s="15">
        <f>185471.46-16746.26</f>
        <v>168725.19999999998</v>
      </c>
      <c r="F12" s="15">
        <f>171139.86+1602</f>
        <v>172741.86</v>
      </c>
      <c r="G12" s="14">
        <f>+F12</f>
        <v>172741.86</v>
      </c>
      <c r="H12" s="14">
        <f>+D12+E12-F12</f>
        <v>2989.279999999999</v>
      </c>
      <c r="I12" s="94"/>
    </row>
    <row r="13" spans="3:9" ht="13.5" customHeight="1" thickBot="1">
      <c r="C13" s="12" t="s">
        <v>15</v>
      </c>
      <c r="D13" s="13">
        <v>3505.720000000001</v>
      </c>
      <c r="E13" s="15">
        <f>105760.3-7420.61</f>
        <v>98339.69</v>
      </c>
      <c r="F13" s="15">
        <f>98156.89+715.31</f>
        <v>98872.2</v>
      </c>
      <c r="G13" s="14">
        <f>+F13</f>
        <v>98872.2</v>
      </c>
      <c r="H13" s="14">
        <f>+D13+E13-F13</f>
        <v>2973.2100000000064</v>
      </c>
      <c r="I13" s="93" t="s">
        <v>16</v>
      </c>
    </row>
    <row r="14" spans="3:9" ht="13.5" customHeight="1" thickBot="1">
      <c r="C14" s="12" t="s">
        <v>17</v>
      </c>
      <c r="D14" s="13">
        <v>1919.7599999999948</v>
      </c>
      <c r="E14" s="15">
        <f>35362.97-2487.41+19320.24-1753.95</f>
        <v>50441.850000000006</v>
      </c>
      <c r="F14" s="15">
        <f>17850.59+32814.66+397.05</f>
        <v>51062.3</v>
      </c>
      <c r="G14" s="14">
        <f>+F14</f>
        <v>51062.3</v>
      </c>
      <c r="H14" s="14">
        <f>+D14+E14-F14</f>
        <v>1299.3099999999977</v>
      </c>
      <c r="I14" s="95"/>
    </row>
    <row r="15" spans="3:9" ht="13.5" thickBot="1">
      <c r="C15" s="12" t="s">
        <v>18</v>
      </c>
      <c r="D15" s="16">
        <f>SUM(D11:D14)</f>
        <v>26518.409999999996</v>
      </c>
      <c r="E15" s="16">
        <f>SUM(E11:E14)</f>
        <v>877259.6999999998</v>
      </c>
      <c r="F15" s="16">
        <f>SUM(F11:F14)</f>
        <v>874939.9299999999</v>
      </c>
      <c r="G15" s="16">
        <f>SUM(G11:G14)</f>
        <v>874939.9299999999</v>
      </c>
      <c r="H15" s="16">
        <f>SUM(H11:H14)</f>
        <v>28838.180000000008</v>
      </c>
      <c r="I15" s="17"/>
    </row>
    <row r="16" spans="3:9" ht="13.5" customHeight="1" thickBot="1">
      <c r="C16" s="91" t="s">
        <v>19</v>
      </c>
      <c r="D16" s="91"/>
      <c r="E16" s="91"/>
      <c r="F16" s="91"/>
      <c r="G16" s="91"/>
      <c r="H16" s="91"/>
      <c r="I16" s="91"/>
    </row>
    <row r="17" spans="3:9" ht="54.7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8" customHeight="1" thickBot="1">
      <c r="C18" s="9" t="s">
        <v>21</v>
      </c>
      <c r="D18" s="20">
        <v>8949.850000000035</v>
      </c>
      <c r="E18" s="21">
        <v>317552.16</v>
      </c>
      <c r="F18" s="21">
        <f>313153.82+1107.73</f>
        <v>314261.55</v>
      </c>
      <c r="G18" s="21">
        <f aca="true" t="shared" si="0" ref="G18:G24">+F18</f>
        <v>314261.55</v>
      </c>
      <c r="H18" s="21">
        <f aca="true" t="shared" si="1" ref="H18:H24">+D18+E18-F18</f>
        <v>12240.460000000021</v>
      </c>
      <c r="I18" s="93" t="s">
        <v>22</v>
      </c>
    </row>
    <row r="19" spans="3:10" ht="18.75" customHeight="1" thickBot="1">
      <c r="C19" s="12" t="s">
        <v>23</v>
      </c>
      <c r="D19" s="13">
        <v>3638.340000000011</v>
      </c>
      <c r="E19" s="14">
        <v>115449.36</v>
      </c>
      <c r="F19" s="14">
        <f>114120.04+517.51</f>
        <v>114637.54999999999</v>
      </c>
      <c r="G19" s="22">
        <v>179658.22</v>
      </c>
      <c r="H19" s="21">
        <f t="shared" si="1"/>
        <v>4450.150000000023</v>
      </c>
      <c r="I19" s="94"/>
      <c r="J19" s="23"/>
    </row>
    <row r="20" spans="3:9" ht="14.25" customHeight="1" thickBot="1">
      <c r="C20" s="18" t="s">
        <v>24</v>
      </c>
      <c r="D20" s="24">
        <v>2790.2599999999984</v>
      </c>
      <c r="E20" s="14">
        <v>106794</v>
      </c>
      <c r="F20" s="14">
        <v>104821.23</v>
      </c>
      <c r="G20" s="22">
        <f>62.45*1000</f>
        <v>62450</v>
      </c>
      <c r="H20" s="21">
        <f t="shared" si="1"/>
        <v>4763.029999999999</v>
      </c>
      <c r="I20" s="25"/>
    </row>
    <row r="21" spans="3:9" ht="13.5" customHeight="1" hidden="1" thickBot="1">
      <c r="C21" s="12" t="s">
        <v>25</v>
      </c>
      <c r="D21" s="13">
        <v>0</v>
      </c>
      <c r="E21" s="14"/>
      <c r="F21" s="14"/>
      <c r="G21" s="21">
        <f t="shared" si="0"/>
        <v>0</v>
      </c>
      <c r="H21" s="21">
        <f t="shared" si="1"/>
        <v>0</v>
      </c>
      <c r="I21" s="26" t="s">
        <v>26</v>
      </c>
    </row>
    <row r="22" spans="3:9" ht="13.5" thickBot="1">
      <c r="C22" s="12" t="s">
        <v>27</v>
      </c>
      <c r="D22" s="13">
        <v>1470.7999999999956</v>
      </c>
      <c r="E22" s="14">
        <v>81271.44</v>
      </c>
      <c r="F22" s="14">
        <f>79419.06+190.46</f>
        <v>79609.52</v>
      </c>
      <c r="G22" s="21">
        <f t="shared" si="0"/>
        <v>79609.52</v>
      </c>
      <c r="H22" s="21">
        <f t="shared" si="1"/>
        <v>3132.7199999999866</v>
      </c>
      <c r="I22" s="26" t="s">
        <v>28</v>
      </c>
    </row>
    <row r="23" spans="3:9" ht="25.5" customHeight="1" thickBot="1">
      <c r="C23" s="12" t="s">
        <v>29</v>
      </c>
      <c r="D23" s="13">
        <v>66.30999999999995</v>
      </c>
      <c r="E23" s="15">
        <v>2422.32</v>
      </c>
      <c r="F23" s="15">
        <f>2387.16+8.09</f>
        <v>2395.25</v>
      </c>
      <c r="G23" s="21">
        <f t="shared" si="0"/>
        <v>2395.25</v>
      </c>
      <c r="H23" s="21">
        <f t="shared" si="1"/>
        <v>93.38000000000011</v>
      </c>
      <c r="I23" s="26" t="s">
        <v>30</v>
      </c>
    </row>
    <row r="24" spans="3:9" ht="24" customHeight="1" thickBot="1">
      <c r="C24" s="18" t="s">
        <v>31</v>
      </c>
      <c r="D24" s="13">
        <v>0</v>
      </c>
      <c r="E24" s="15">
        <f>45874.67-841.45</f>
        <v>45033.22</v>
      </c>
      <c r="F24" s="15">
        <v>43250.05</v>
      </c>
      <c r="G24" s="21">
        <f t="shared" si="0"/>
        <v>43250.05</v>
      </c>
      <c r="H24" s="21">
        <f t="shared" si="1"/>
        <v>1783.1699999999983</v>
      </c>
      <c r="I24" s="26"/>
    </row>
    <row r="25" spans="3:9" ht="30.75" customHeight="1" hidden="1" thickBot="1">
      <c r="C25" s="12" t="s">
        <v>32</v>
      </c>
      <c r="D25" s="25"/>
      <c r="E25" s="15"/>
      <c r="F25" s="15"/>
      <c r="G25" s="15"/>
      <c r="H25" s="15"/>
      <c r="I25" s="26" t="s">
        <v>33</v>
      </c>
    </row>
    <row r="26" spans="3:9" s="27" customFormat="1" ht="17.25" customHeight="1" thickBot="1">
      <c r="C26" s="12" t="s">
        <v>18</v>
      </c>
      <c r="D26" s="16">
        <f>SUM(D18:D25)</f>
        <v>16915.56000000004</v>
      </c>
      <c r="E26" s="16">
        <f>SUM(E18:E25)</f>
        <v>668522.4999999999</v>
      </c>
      <c r="F26" s="16">
        <f>SUM(F18:F25)</f>
        <v>658975.15</v>
      </c>
      <c r="G26" s="16">
        <f>SUM(G18:G25)</f>
        <v>681624.5900000001</v>
      </c>
      <c r="H26" s="16">
        <f>SUM(H18:H25)</f>
        <v>26462.91000000003</v>
      </c>
      <c r="I26" s="25"/>
    </row>
    <row r="27" spans="3:9" ht="13.5" customHeight="1" thickBot="1">
      <c r="C27" s="96" t="s">
        <v>34</v>
      </c>
      <c r="D27" s="96"/>
      <c r="E27" s="96"/>
      <c r="F27" s="96"/>
      <c r="G27" s="96"/>
      <c r="H27" s="96"/>
      <c r="I27" s="96"/>
    </row>
    <row r="28" spans="3:9" ht="28.5" customHeight="1" thickBot="1">
      <c r="C28" s="28" t="s">
        <v>35</v>
      </c>
      <c r="D28" s="97" t="s">
        <v>36</v>
      </c>
      <c r="E28" s="98"/>
      <c r="F28" s="98"/>
      <c r="G28" s="98"/>
      <c r="H28" s="99"/>
      <c r="I28" s="29" t="s">
        <v>37</v>
      </c>
    </row>
    <row r="29" spans="3:8" ht="16.5" customHeight="1">
      <c r="C29" s="30" t="s">
        <v>38</v>
      </c>
      <c r="D29" s="30"/>
      <c r="E29" s="30"/>
      <c r="F29" s="30"/>
      <c r="G29" s="30"/>
      <c r="H29" s="31">
        <f>+H15+H26+H28</f>
        <v>55301.09000000004</v>
      </c>
    </row>
    <row r="30" spans="3:4" ht="15">
      <c r="C30" s="33" t="s">
        <v>39</v>
      </c>
      <c r="D30" s="33"/>
    </row>
    <row r="31" spans="3:9" ht="12.75" customHeight="1">
      <c r="C31" s="34" t="s">
        <v>40</v>
      </c>
      <c r="D31" s="35"/>
      <c r="E31" s="35"/>
      <c r="F31" s="35"/>
      <c r="G31" s="35"/>
      <c r="H31" s="35"/>
      <c r="I31" s="35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6" customWidth="1"/>
    <col min="2" max="2" width="13.25390625" style="36" customWidth="1"/>
    <col min="3" max="3" width="13.875" style="36" customWidth="1"/>
    <col min="4" max="4" width="14.00390625" style="36" customWidth="1"/>
    <col min="5" max="5" width="13.875" style="36" customWidth="1"/>
    <col min="6" max="6" width="14.875" style="36" customWidth="1"/>
    <col min="7" max="7" width="15.875" style="36" customWidth="1"/>
    <col min="8" max="8" width="15.25390625" style="36" customWidth="1"/>
    <col min="9" max="16384" width="9.125" style="36" customWidth="1"/>
  </cols>
  <sheetData>
    <row r="1" spans="1:8" ht="15">
      <c r="A1" s="100" t="s">
        <v>41</v>
      </c>
      <c r="B1" s="100"/>
      <c r="C1" s="100"/>
      <c r="D1" s="100"/>
      <c r="E1" s="100"/>
      <c r="F1" s="100"/>
      <c r="G1" s="100"/>
      <c r="H1" s="100"/>
    </row>
    <row r="2" spans="1:8" ht="15">
      <c r="A2" s="100" t="s">
        <v>42</v>
      </c>
      <c r="B2" s="100"/>
      <c r="C2" s="100"/>
      <c r="D2" s="100"/>
      <c r="E2" s="100"/>
      <c r="F2" s="100"/>
      <c r="G2" s="100"/>
      <c r="H2" s="100"/>
    </row>
    <row r="3" spans="1:8" ht="15">
      <c r="A3" s="100" t="s">
        <v>43</v>
      </c>
      <c r="B3" s="100"/>
      <c r="C3" s="100"/>
      <c r="D3" s="100"/>
      <c r="E3" s="100"/>
      <c r="F3" s="100"/>
      <c r="G3" s="100"/>
      <c r="H3" s="100"/>
    </row>
    <row r="4" spans="1:8" ht="60">
      <c r="A4" s="37" t="s">
        <v>44</v>
      </c>
      <c r="B4" s="38" t="s">
        <v>45</v>
      </c>
      <c r="C4" s="38" t="s">
        <v>46</v>
      </c>
      <c r="D4" s="38" t="s">
        <v>47</v>
      </c>
      <c r="E4" s="38" t="s">
        <v>48</v>
      </c>
      <c r="F4" s="38" t="s">
        <v>49</v>
      </c>
      <c r="G4" s="38" t="s">
        <v>50</v>
      </c>
      <c r="H4" s="37" t="s">
        <v>51</v>
      </c>
    </row>
    <row r="5" spans="1:8" ht="15">
      <c r="A5" s="39" t="s">
        <v>52</v>
      </c>
      <c r="B5" s="39">
        <v>-9.98</v>
      </c>
      <c r="C5" s="39">
        <v>115.45</v>
      </c>
      <c r="D5" s="39">
        <v>114.64</v>
      </c>
      <c r="E5" s="39">
        <v>2.16</v>
      </c>
      <c r="F5" s="39">
        <v>179.66</v>
      </c>
      <c r="G5" s="39">
        <v>4.45</v>
      </c>
      <c r="H5" s="39">
        <f>B5+C5+E5-F5</f>
        <v>-72.03</v>
      </c>
    </row>
    <row r="7" ht="15">
      <c r="A7" s="36" t="s">
        <v>53</v>
      </c>
    </row>
    <row r="8" spans="1:5" ht="15">
      <c r="A8" s="36" t="s">
        <v>54</v>
      </c>
      <c r="C8" s="40"/>
      <c r="D8" s="40"/>
      <c r="E8" s="40"/>
    </row>
    <row r="9" ht="15">
      <c r="A9" s="36" t="s">
        <v>55</v>
      </c>
    </row>
    <row r="10" ht="15">
      <c r="A10" s="36" t="s">
        <v>56</v>
      </c>
    </row>
    <row r="11" ht="15">
      <c r="A11" s="36" t="s">
        <v>57</v>
      </c>
    </row>
    <row r="12" ht="15">
      <c r="A12" s="41" t="s">
        <v>58</v>
      </c>
    </row>
    <row r="13" ht="15">
      <c r="A13" s="36" t="s">
        <v>59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1" t="s">
        <v>60</v>
      </c>
      <c r="B1" s="101"/>
      <c r="C1" s="101"/>
      <c r="D1" s="101"/>
      <c r="E1" s="101"/>
      <c r="F1" s="101"/>
      <c r="G1" s="101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7" ht="13.5" thickBot="1">
      <c r="A3" s="42"/>
      <c r="B3" s="43"/>
      <c r="C3" s="44"/>
      <c r="D3" s="43"/>
      <c r="E3" s="43"/>
      <c r="F3" s="102" t="s">
        <v>61</v>
      </c>
      <c r="G3" s="103"/>
    </row>
    <row r="4" spans="1:7" ht="12.75">
      <c r="A4" s="45" t="s">
        <v>62</v>
      </c>
      <c r="B4" s="46" t="s">
        <v>63</v>
      </c>
      <c r="C4" s="45" t="s">
        <v>64</v>
      </c>
      <c r="D4" s="46" t="s">
        <v>65</v>
      </c>
      <c r="E4" s="47" t="s">
        <v>66</v>
      </c>
      <c r="F4" s="47"/>
      <c r="G4" s="47"/>
    </row>
    <row r="5" spans="1:7" ht="12.75">
      <c r="A5" s="45" t="s">
        <v>67</v>
      </c>
      <c r="B5" s="46"/>
      <c r="C5" s="48"/>
      <c r="D5" s="46" t="s">
        <v>68</v>
      </c>
      <c r="E5" s="46" t="s">
        <v>69</v>
      </c>
      <c r="F5" s="46" t="s">
        <v>70</v>
      </c>
      <c r="G5" s="46" t="s">
        <v>71</v>
      </c>
    </row>
    <row r="6" spans="1:7" ht="12.75">
      <c r="A6" s="45"/>
      <c r="B6" s="46"/>
      <c r="C6" s="48"/>
      <c r="D6" s="46" t="s">
        <v>72</v>
      </c>
      <c r="E6" s="46"/>
      <c r="F6" s="46" t="s">
        <v>73</v>
      </c>
      <c r="G6" s="46" t="s">
        <v>74</v>
      </c>
    </row>
    <row r="7" spans="1:7" ht="12.75">
      <c r="A7" s="49"/>
      <c r="B7" s="50"/>
      <c r="C7" s="51"/>
      <c r="D7" s="50"/>
      <c r="E7" s="50"/>
      <c r="F7" s="50"/>
      <c r="G7" s="46" t="s">
        <v>75</v>
      </c>
    </row>
    <row r="8" spans="1:7" ht="13.5" thickBot="1">
      <c r="A8" s="52"/>
      <c r="B8" s="53"/>
      <c r="C8" s="54"/>
      <c r="D8" s="53"/>
      <c r="E8" s="53"/>
      <c r="F8" s="53"/>
      <c r="G8" s="53"/>
    </row>
    <row r="9" spans="1:7" ht="12.75">
      <c r="A9" s="43"/>
      <c r="B9" s="55"/>
      <c r="C9" s="44"/>
      <c r="D9" s="43"/>
      <c r="E9" s="43"/>
      <c r="F9" s="43"/>
      <c r="G9" s="55"/>
    </row>
    <row r="10" spans="1:7" ht="12.75">
      <c r="A10" s="46">
        <v>1</v>
      </c>
      <c r="B10" s="56" t="s">
        <v>76</v>
      </c>
      <c r="C10" s="45" t="s">
        <v>77</v>
      </c>
      <c r="D10" s="46" t="s">
        <v>78</v>
      </c>
      <c r="E10" s="57">
        <v>20.6</v>
      </c>
      <c r="F10" s="57">
        <f>E10*0.196</f>
        <v>4.0376</v>
      </c>
      <c r="G10" s="58">
        <f>+E10-F10</f>
        <v>16.5624</v>
      </c>
    </row>
    <row r="11" spans="1:7" ht="12.75">
      <c r="A11" s="46"/>
      <c r="B11" s="56"/>
      <c r="C11" s="45" t="s">
        <v>79</v>
      </c>
      <c r="D11" s="46" t="s">
        <v>78</v>
      </c>
      <c r="E11" s="57">
        <v>295.049</v>
      </c>
      <c r="F11" s="57">
        <f>E11*0.196</f>
        <v>57.829603999999996</v>
      </c>
      <c r="G11" s="58">
        <f>+E11-F11</f>
        <v>237.219396</v>
      </c>
    </row>
    <row r="12" spans="1:7" ht="12.75">
      <c r="A12" s="46"/>
      <c r="B12" s="56"/>
      <c r="C12" s="45" t="s">
        <v>80</v>
      </c>
      <c r="D12" s="46"/>
      <c r="E12" s="57">
        <v>2.951</v>
      </c>
      <c r="F12" s="57">
        <f>E12*0.196</f>
        <v>0.578396</v>
      </c>
      <c r="G12" s="58">
        <f>+E12-F12</f>
        <v>2.372604</v>
      </c>
    </row>
    <row r="13" spans="1:7" ht="12.75">
      <c r="A13" s="46"/>
      <c r="B13" s="56"/>
      <c r="C13" s="45"/>
      <c r="D13" s="46"/>
      <c r="E13" s="57"/>
      <c r="F13" s="57"/>
      <c r="G13" s="58"/>
    </row>
    <row r="14" spans="1:7" ht="12.75">
      <c r="A14" s="46"/>
      <c r="B14" s="56"/>
      <c r="C14" s="59" t="s">
        <v>81</v>
      </c>
      <c r="D14" s="60"/>
      <c r="E14" s="61">
        <f>SUM(E10:E13)</f>
        <v>318.6</v>
      </c>
      <c r="F14" s="61">
        <f>SUM(F10:F13)</f>
        <v>62.44559999999999</v>
      </c>
      <c r="G14" s="61">
        <f>SUM(G10:G13)</f>
        <v>256.1544</v>
      </c>
    </row>
    <row r="15" spans="1:7" ht="13.5" thickBot="1">
      <c r="A15" s="62"/>
      <c r="B15" s="63"/>
      <c r="C15" s="64"/>
      <c r="D15" s="65"/>
      <c r="E15" s="66"/>
      <c r="F15" s="66"/>
      <c r="G15" s="67"/>
    </row>
    <row r="16" spans="1:7" ht="12.75">
      <c r="A16" s="43"/>
      <c r="B16" s="55"/>
      <c r="C16" s="104"/>
      <c r="D16" s="68"/>
      <c r="E16" s="69"/>
      <c r="F16" s="70"/>
      <c r="G16" s="70"/>
    </row>
    <row r="17" spans="1:7" ht="12.75">
      <c r="A17" s="50"/>
      <c r="B17" s="71" t="s">
        <v>18</v>
      </c>
      <c r="C17" s="105"/>
      <c r="D17" s="48"/>
      <c r="E17" s="72">
        <f>E14</f>
        <v>318.6</v>
      </c>
      <c r="F17" s="73">
        <f>+F14</f>
        <v>62.44559999999999</v>
      </c>
      <c r="G17" s="74">
        <f>+E17-F17</f>
        <v>256.1544</v>
      </c>
    </row>
    <row r="18" spans="1:7" ht="13.5" thickBot="1">
      <c r="A18" s="53"/>
      <c r="B18" s="75"/>
      <c r="C18" s="106"/>
      <c r="D18" s="76"/>
      <c r="E18" s="65"/>
      <c r="F18" s="77"/>
      <c r="G18" s="77"/>
    </row>
    <row r="21" spans="1:7" ht="58.5" customHeight="1">
      <c r="A21" s="78" t="s">
        <v>82</v>
      </c>
      <c r="B21" s="78" t="s">
        <v>83</v>
      </c>
      <c r="C21" s="78" t="s">
        <v>84</v>
      </c>
      <c r="D21" s="78" t="s">
        <v>85</v>
      </c>
      <c r="E21" s="79" t="s">
        <v>86</v>
      </c>
      <c r="F21" s="78" t="s">
        <v>87</v>
      </c>
      <c r="G21" s="80"/>
    </row>
    <row r="22" spans="1:7" ht="15">
      <c r="A22" s="81">
        <v>1</v>
      </c>
      <c r="B22" s="82">
        <v>2790.2599999999984</v>
      </c>
      <c r="C22" s="82">
        <v>106794</v>
      </c>
      <c r="D22" s="82">
        <v>104821.23</v>
      </c>
      <c r="E22" s="82">
        <v>29500</v>
      </c>
      <c r="F22" s="82">
        <f>+B22+C22-D22</f>
        <v>4763.029999999999</v>
      </c>
      <c r="G22" s="83"/>
    </row>
    <row r="25" spans="1:5" ht="90">
      <c r="A25" s="78" t="s">
        <v>82</v>
      </c>
      <c r="B25" s="78" t="s">
        <v>88</v>
      </c>
      <c r="C25" s="78" t="s">
        <v>89</v>
      </c>
      <c r="D25" s="78" t="s">
        <v>90</v>
      </c>
      <c r="E25" s="78" t="s">
        <v>91</v>
      </c>
    </row>
    <row r="26" spans="1:5" ht="15">
      <c r="A26" s="84">
        <v>1</v>
      </c>
      <c r="B26" s="85">
        <v>20000</v>
      </c>
      <c r="C26" s="85">
        <f>+D22+E22</f>
        <v>134321.22999999998</v>
      </c>
      <c r="D26" s="85">
        <v>62450</v>
      </c>
      <c r="E26" s="85">
        <f>+B26+C26-D26</f>
        <v>91871.22999999998</v>
      </c>
    </row>
    <row r="27" spans="1:5" ht="12.75">
      <c r="A27" s="51"/>
      <c r="B27" s="51"/>
      <c r="C27" s="86"/>
      <c r="D27" s="86"/>
      <c r="E27" s="48"/>
    </row>
    <row r="28" ht="12.75">
      <c r="B28" t="s">
        <v>92</v>
      </c>
    </row>
  </sheetData>
  <sheetProtection/>
  <mergeCells count="3">
    <mergeCell ref="A1:G2"/>
    <mergeCell ref="F3:G3"/>
    <mergeCell ref="C16:C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2011-03-25T07:25:16Z</dcterms:created>
  <dcterms:modified xsi:type="dcterms:W3CDTF">2011-04-12T13:04:29Z</dcterms:modified>
  <cp:category/>
  <cp:version/>
  <cp:contentType/>
  <cp:contentStatus/>
</cp:coreProperties>
</file>