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<sst xmlns="http://schemas.openxmlformats.org/spreadsheetml/2006/main" count="113" uniqueCount="103">
  <si>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</si>
  <si>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</si>
  <si>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</si>
  <si>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14  по ул. Молодцова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</si>
  <si>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</si>
  <si>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</si>
  <si>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</si>
  <si>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</si>
  <si>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</si>
  <si>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</si>
  <si>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</si>
  <si>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</si>
  <si>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</si>
  <si>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</si>
  <si>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</si>
  <si>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</si>
  <si>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</si>
  <si>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</si>
  <si>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</si>
  <si>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</si>
  <si>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</si>
  <si>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</si>
  <si>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Н/2008-21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</si>
  <si>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</si>
  <si>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</si>
  <si>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</si>
  <si>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</si>
  <si>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</si>
  <si>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</si>
  <si>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</si>
  <si>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</si>
  <si>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</si>
  <si>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</si>
  <si>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</si>
  <si>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</si>
  <si>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</si>
  <si>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</si>
  <si>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</si>
  <si>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</si>
  <si>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</si>
  <si>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</si>
  <si>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</si>
  <si>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</si>
  <si>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14 по ул. Молодцова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</si>
  <si>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</si>
  <si>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</si>
  <si>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</si>
  <si>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</si>
  <si>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</si>
  <si>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</si>
  <si>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</si>
  <si>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</si>
  <si>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</si>
  <si>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215.24 </t>
    </r>
    <r>
      <rPr>
        <sz val="10"/>
        <rFont val="Arial Cyr"/>
        <family val="0"/>
      </rPr>
      <t>тыс.рублей, в том числе:</t>
    </r>
  </si>
  <si>
    <t>ремонт кровли, очистка козырьков от снега - 10.44 т.р.</t>
  </si>
  <si>
    <t>замена кранов, труб - 20.61 т.р.</t>
  </si>
  <si>
    <t>содержание аварийной службы - 103.65 т.р.</t>
  </si>
  <si>
    <t>пожарная декларация - 28.08 т.р.</t>
  </si>
  <si>
    <t>устройство спусков для колясок, изготовление скамейки - 20.9 т.р.</t>
  </si>
  <si>
    <t>ремонт системы ЦО - 7.9 т.р.</t>
  </si>
  <si>
    <t>замена радиатора - 6.2 т.р.</t>
  </si>
  <si>
    <t>окраска ограждений и перил, мет.двери - 5.66 т.р.</t>
  </si>
  <si>
    <t>прочее - 11.8 т.р.</t>
  </si>
  <si>
    <t>Отчет о реализации программы капитального ремонта жилого фонда ООО "УЮТ-СЕРВИС" в соответствии с ФЗ № 185 за период с 01 января 2010г. по 31 декабря 2010г.  по адресу г.Сертолово, ул. Молодцова, д. 14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</si>
  <si>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</si>
  <si>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</si>
  <si>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</si>
  <si>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</si>
  <si>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</si>
  <si>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</si>
  <si>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</si>
  <si>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</si>
  <si>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</si>
  <si>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</si>
  <si>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</si>
  <si>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</si>
  <si>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</si>
  <si>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</si>
  <si>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</si>
  <si>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</si>
  <si>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д.14</t>
  </si>
  <si>
    <t>установка прибора учета эл. энергии</t>
  </si>
  <si>
    <t>2 шт.</t>
  </si>
  <si>
    <t>установка КУУТЭ</t>
  </si>
  <si>
    <t>тех.надзор</t>
  </si>
  <si>
    <t>замена купе кабин</t>
  </si>
  <si>
    <t>подъезды № 2-5</t>
  </si>
  <si>
    <t>ремонт козырьков</t>
  </si>
  <si>
    <t>15,9 кв.м</t>
  </si>
  <si>
    <t>герметизация швов</t>
  </si>
  <si>
    <t>190 м.п.</t>
  </si>
  <si>
    <t>Всего</t>
  </si>
  <si>
    <t>№ п/п</t>
  </si>
  <si>
    <t>Задолженность населения на 01.01.2010г.,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</si>
  <si>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</si>
  <si>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</si>
  <si>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</si>
  <si>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</si>
  <si>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01.01.2010г., руб.</t>
  </si>
  <si>
    <t>Оплачено населением и МО Сертолово за 2010 год, руб.</t>
  </si>
  <si>
    <t>Израсходованно, руб.</t>
  </si>
  <si>
    <t>Остаток средств  на лицевом счете на 01.01.2011г.,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</si>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</sst>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6" fillId="0" borderId="0" xfId="52">
      <alignment/>
      <protection/>
    </xf>
    <xf numFmtId="0" fontId="36" fillId="0" borderId="17" xfId="52" applyBorder="1" applyAlignment="1">
      <alignment horizontal="center" vertical="center" wrapText="1"/>
      <protection/>
    </xf>
    <xf numFmtId="0" fontId="36" fillId="0" borderId="17" xfId="52" applyFont="1" applyBorder="1" applyAlignment="1">
      <alignment horizontal="center" vertical="center" wrapText="1"/>
      <protection/>
    </xf>
    <xf numFmtId="0" fontId="44" fillId="0" borderId="17" xfId="52" applyFont="1" applyBorder="1" applyAlignment="1">
      <alignment horizontal="center" vertical="center"/>
      <protection/>
    </xf>
    <xf numFmtId="0" fontId="36" fillId="0" borderId="0" xfId="52" applyBorder="1">
      <alignment/>
      <protection/>
    </xf>
    <xf numFmtId="0" fontId="1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2" fontId="17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7" fillId="0" borderId="26" xfId="0" applyFont="1" applyBorder="1" applyAlignment="1">
      <alignment/>
    </xf>
    <xf numFmtId="0" fontId="17" fillId="0" borderId="26" xfId="0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34" borderId="0" xfId="0" applyNumberFormat="1" applyFont="1" applyFill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6" fillId="0" borderId="0" xfId="52" applyAlignment="1">
      <alignment horizontal="center"/>
      <protection/>
    </xf>
    <xf numFmtId="0" fontId="44" fillId="0" borderId="0" xfId="52" applyFont="1" applyAlignment="1">
      <alignment horizontal="center"/>
      <protection/>
    </xf>
    <xf numFmtId="0" fontId="19" fillId="0" borderId="0" xfId="0" applyFont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5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2.00390625" style="33" customWidth="1"/>
    <col min="4" max="4" width="14.125" style="33" customWidth="1"/>
    <col min="5" max="5" width="12.125" style="33" customWidth="1"/>
    <col min="6" max="6" width="13.00390625" style="33" customWidth="1"/>
    <col min="7" max="7" width="12.125" style="33" customWidth="1"/>
    <col min="8" max="8" width="14.25390625" style="33" customWidth="1"/>
    <col min="9" max="9" width="22.75390625" style="33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89" t="s">
        <v>1</v>
      </c>
      <c r="D5" s="89"/>
      <c r="E5" s="89"/>
      <c r="F5" s="89"/>
      <c r="G5" s="89"/>
      <c r="H5" s="89"/>
      <c r="I5" s="89"/>
    </row>
    <row r="6" spans="3:9" ht="12.75">
      <c r="C6" s="90" t="s">
        <v>2</v>
      </c>
      <c r="D6" s="90"/>
      <c r="E6" s="90"/>
      <c r="F6" s="90"/>
      <c r="G6" s="90"/>
      <c r="H6" s="90"/>
      <c r="I6" s="90"/>
    </row>
    <row r="7" spans="3:9" ht="13.5" thickBot="1">
      <c r="C7" s="90" t="s">
        <v>3</v>
      </c>
      <c r="D7" s="90"/>
      <c r="E7" s="90"/>
      <c r="F7" s="90"/>
      <c r="G7" s="90"/>
      <c r="H7" s="90"/>
      <c r="I7" s="90"/>
    </row>
    <row r="8" spans="3:9" ht="6" customHeight="1" hidden="1" thickBot="1">
      <c r="C8" s="91"/>
      <c r="D8" s="91"/>
      <c r="E8" s="91"/>
      <c r="F8" s="91"/>
      <c r="G8" s="91"/>
      <c r="H8" s="91"/>
      <c r="I8" s="91"/>
    </row>
    <row r="9" spans="3:9" ht="40.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92" t="s">
        <v>11</v>
      </c>
      <c r="D10" s="93"/>
      <c r="E10" s="93"/>
      <c r="F10" s="93"/>
      <c r="G10" s="93"/>
      <c r="H10" s="93"/>
      <c r="I10" s="94"/>
    </row>
    <row r="11" spans="3:9" ht="13.5" customHeight="1" thickBot="1">
      <c r="C11" s="12" t="s">
        <v>12</v>
      </c>
      <c r="D11" s="13">
        <v>158842.1000000001</v>
      </c>
      <c r="E11" s="14">
        <f>2988090.16-20.38</f>
        <v>2988069.7800000003</v>
      </c>
      <c r="F11" s="14">
        <v>2979601.25</v>
      </c>
      <c r="G11" s="14">
        <f>+F11</f>
        <v>2979601.25</v>
      </c>
      <c r="H11" s="14">
        <f>+D11+E11-F11</f>
        <v>167310.63000000035</v>
      </c>
      <c r="I11" s="95" t="s">
        <v>13</v>
      </c>
    </row>
    <row r="12" spans="3:9" ht="13.5" customHeight="1" thickBot="1">
      <c r="C12" s="12" t="s">
        <v>14</v>
      </c>
      <c r="D12" s="13">
        <v>79968.43000000017</v>
      </c>
      <c r="E12" s="15">
        <f>1255417.74-83674.16</f>
        <v>1171743.58</v>
      </c>
      <c r="F12" s="15">
        <v>1158701.3</v>
      </c>
      <c r="G12" s="14">
        <f>+F12</f>
        <v>1158701.3</v>
      </c>
      <c r="H12" s="14">
        <f>+D12+E12-F12</f>
        <v>93010.7100000002</v>
      </c>
      <c r="I12" s="96"/>
    </row>
    <row r="13" spans="3:9" ht="13.5" customHeight="1" thickBot="1">
      <c r="C13" s="12" t="s">
        <v>15</v>
      </c>
      <c r="D13" s="13">
        <v>47186.51000000001</v>
      </c>
      <c r="E13" s="15">
        <f>812948.36-12843.15</f>
        <v>800105.21</v>
      </c>
      <c r="F13" s="15">
        <v>784953.53</v>
      </c>
      <c r="G13" s="14">
        <f>+F13</f>
        <v>784953.53</v>
      </c>
      <c r="H13" s="14">
        <f>+D13+E13-F13</f>
        <v>62338.189999999944</v>
      </c>
      <c r="I13" s="95" t="s">
        <v>16</v>
      </c>
    </row>
    <row r="14" spans="3:9" ht="13.5" customHeight="1" thickBot="1">
      <c r="C14" s="12" t="s">
        <v>17</v>
      </c>
      <c r="D14" s="13">
        <v>24106.830000000075</v>
      </c>
      <c r="E14" s="15">
        <f>271818.43-4437.49+130951.66-8729.27</f>
        <v>389603.32999999996</v>
      </c>
      <c r="F14" s="15">
        <f>120753.51+262519.01</f>
        <v>383272.52</v>
      </c>
      <c r="G14" s="14">
        <f>+F14</f>
        <v>383272.52</v>
      </c>
      <c r="H14" s="14">
        <f>+D14+E14-F14</f>
        <v>30437.640000000014</v>
      </c>
      <c r="I14" s="96"/>
    </row>
    <row r="15" spans="3:9" ht="13.5" thickBot="1">
      <c r="C15" s="12" t="s">
        <v>18</v>
      </c>
      <c r="D15" s="16">
        <f>SUM(D11:D14)</f>
        <v>310103.87000000034</v>
      </c>
      <c r="E15" s="16">
        <f>SUM(E11:E14)</f>
        <v>5349521.9</v>
      </c>
      <c r="F15" s="16">
        <f>SUM(F11:F14)</f>
        <v>5306528.6</v>
      </c>
      <c r="G15" s="16">
        <f>SUM(G11:G14)</f>
        <v>5306528.6</v>
      </c>
      <c r="H15" s="16">
        <f>SUM(H11:H14)</f>
        <v>353097.1700000005</v>
      </c>
      <c r="I15" s="17"/>
    </row>
    <row r="16" spans="3:9" ht="13.5" customHeight="1" thickBot="1">
      <c r="C16" s="93" t="s">
        <v>19</v>
      </c>
      <c r="D16" s="93"/>
      <c r="E16" s="93"/>
      <c r="F16" s="93"/>
      <c r="G16" s="93"/>
      <c r="H16" s="93"/>
      <c r="I16" s="93"/>
    </row>
    <row r="17" spans="3:9" ht="38.25" customHeight="1" thickBot="1">
      <c r="C17" s="18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9" t="s">
        <v>20</v>
      </c>
    </row>
    <row r="18" spans="3:9" ht="17.25" customHeight="1" thickBot="1">
      <c r="C18" s="9" t="s">
        <v>21</v>
      </c>
      <c r="D18" s="20">
        <v>104872.32000000007</v>
      </c>
      <c r="E18" s="21">
        <f>1797158.89-12.26</f>
        <v>1797146.63</v>
      </c>
      <c r="F18" s="21">
        <v>1800969.84</v>
      </c>
      <c r="G18" s="21">
        <f aca="true" t="shared" si="0" ref="G18:G24">+F18</f>
        <v>1800969.84</v>
      </c>
      <c r="H18" s="21">
        <f aca="true" t="shared" si="1" ref="H18:H24">+D18+E18-F18</f>
        <v>101049.10999999987</v>
      </c>
      <c r="I18" s="95" t="s">
        <v>22</v>
      </c>
    </row>
    <row r="19" spans="3:10" ht="17.25" customHeight="1" thickBot="1">
      <c r="C19" s="12" t="s">
        <v>23</v>
      </c>
      <c r="D19" s="13">
        <v>40648.91000000015</v>
      </c>
      <c r="E19" s="14">
        <f>616104.78-4.2</f>
        <v>616100.5800000001</v>
      </c>
      <c r="F19" s="14">
        <v>621815.66</v>
      </c>
      <c r="G19" s="22">
        <v>215243.93</v>
      </c>
      <c r="H19" s="21">
        <f t="shared" si="1"/>
        <v>34933.83000000019</v>
      </c>
      <c r="I19" s="96"/>
      <c r="J19" s="23"/>
    </row>
    <row r="20" spans="3:9" ht="15" customHeight="1" thickBot="1">
      <c r="C20" s="18" t="s">
        <v>24</v>
      </c>
      <c r="D20" s="24">
        <v>18898.82</v>
      </c>
      <c r="E20" s="14">
        <v>678935.46</v>
      </c>
      <c r="F20" s="14">
        <v>666214.54</v>
      </c>
      <c r="G20" s="22">
        <f>124.9*1000+706.65*1000</f>
        <v>831550</v>
      </c>
      <c r="H20" s="21">
        <f t="shared" si="1"/>
        <v>31619.739999999874</v>
      </c>
      <c r="I20" s="25"/>
    </row>
    <row r="21" spans="3:9" ht="23.25" thickBot="1">
      <c r="C21" s="12" t="s">
        <v>25</v>
      </c>
      <c r="D21" s="13">
        <v>18003.76999999996</v>
      </c>
      <c r="E21" s="14">
        <f>295346.4-2.07</f>
        <v>295344.33</v>
      </c>
      <c r="F21" s="14">
        <v>296933.08</v>
      </c>
      <c r="G21" s="21">
        <f t="shared" si="0"/>
        <v>296933.08</v>
      </c>
      <c r="H21" s="21">
        <f t="shared" si="1"/>
        <v>16415.01999999996</v>
      </c>
      <c r="I21" s="26" t="s">
        <v>26</v>
      </c>
    </row>
    <row r="22" spans="3:9" ht="13.5" thickBot="1">
      <c r="C22" s="12" t="s">
        <v>27</v>
      </c>
      <c r="D22" s="13">
        <v>16329.339999999997</v>
      </c>
      <c r="E22" s="14">
        <f>433849.14-2.96</f>
        <v>433846.18</v>
      </c>
      <c r="F22" s="14">
        <v>426270.01</v>
      </c>
      <c r="G22" s="21">
        <f t="shared" si="0"/>
        <v>426270.01</v>
      </c>
      <c r="H22" s="21">
        <f t="shared" si="1"/>
        <v>23905.51000000001</v>
      </c>
      <c r="I22" s="27" t="s">
        <v>28</v>
      </c>
    </row>
    <row r="23" spans="3:9" ht="26.25" customHeight="1" thickBot="1">
      <c r="C23" s="12" t="s">
        <v>29</v>
      </c>
      <c r="D23" s="13">
        <v>1177.75</v>
      </c>
      <c r="E23" s="15">
        <f>21554.74-0.14</f>
        <v>21554.600000000002</v>
      </c>
      <c r="F23" s="15">
        <v>21522.65</v>
      </c>
      <c r="G23" s="21">
        <f t="shared" si="0"/>
        <v>21522.65</v>
      </c>
      <c r="H23" s="21">
        <f t="shared" si="1"/>
        <v>1209.7000000000007</v>
      </c>
      <c r="I23" s="27" t="s">
        <v>30</v>
      </c>
    </row>
    <row r="24" spans="3:9" ht="24.75" customHeight="1" thickBot="1">
      <c r="C24" s="18" t="s">
        <v>31</v>
      </c>
      <c r="D24" s="13">
        <v>0</v>
      </c>
      <c r="E24" s="15">
        <f>279065.35-5832.03</f>
        <v>273233.31999999995</v>
      </c>
      <c r="F24" s="15">
        <v>256787.76</v>
      </c>
      <c r="G24" s="21">
        <f t="shared" si="0"/>
        <v>256787.76</v>
      </c>
      <c r="H24" s="21">
        <f t="shared" si="1"/>
        <v>16445.55999999994</v>
      </c>
      <c r="I24" s="27"/>
    </row>
    <row r="25" spans="3:9" ht="18.75" customHeight="1" hidden="1" thickBot="1">
      <c r="C25" s="12" t="s">
        <v>32</v>
      </c>
      <c r="D25" s="25"/>
      <c r="E25" s="15"/>
      <c r="F25" s="15"/>
      <c r="G25" s="15"/>
      <c r="H25" s="15"/>
      <c r="I25" s="27" t="s">
        <v>33</v>
      </c>
    </row>
    <row r="26" spans="3:9" s="28" customFormat="1" ht="17.25" customHeight="1" thickBot="1">
      <c r="C26" s="12" t="s">
        <v>18</v>
      </c>
      <c r="D26" s="16">
        <f>SUM(D18:D25)</f>
        <v>199930.91000000018</v>
      </c>
      <c r="E26" s="16">
        <f>SUM(E18:E25)</f>
        <v>4116161.1</v>
      </c>
      <c r="F26" s="16">
        <f>SUM(F18:F25)</f>
        <v>4090513.54</v>
      </c>
      <c r="G26" s="16">
        <f>SUM(G18:G25)</f>
        <v>3849277.2700000005</v>
      </c>
      <c r="H26" s="16">
        <f>SUM(H18:H25)</f>
        <v>225578.46999999986</v>
      </c>
      <c r="I26" s="25"/>
    </row>
    <row r="27" spans="3:9" ht="13.5" customHeight="1" thickBot="1">
      <c r="C27" s="97" t="s">
        <v>34</v>
      </c>
      <c r="D27" s="97"/>
      <c r="E27" s="97"/>
      <c r="F27" s="97"/>
      <c r="G27" s="97"/>
      <c r="H27" s="97"/>
      <c r="I27" s="97"/>
    </row>
    <row r="28" spans="3:9" ht="28.5" customHeight="1" thickBot="1">
      <c r="C28" s="29" t="s">
        <v>35</v>
      </c>
      <c r="D28" s="98" t="s">
        <v>36</v>
      </c>
      <c r="E28" s="99"/>
      <c r="F28" s="99"/>
      <c r="G28" s="99"/>
      <c r="H28" s="100"/>
      <c r="I28" s="30" t="s">
        <v>37</v>
      </c>
    </row>
    <row r="29" spans="3:8" ht="21" customHeight="1">
      <c r="C29" s="31" t="s">
        <v>38</v>
      </c>
      <c r="D29" s="31"/>
      <c r="E29" s="31"/>
      <c r="F29" s="31"/>
      <c r="G29" s="31"/>
      <c r="H29" s="32">
        <f>+H15+H26+H28</f>
        <v>578675.6400000004</v>
      </c>
    </row>
    <row r="30" spans="3:4" ht="15">
      <c r="C30" s="34" t="s">
        <v>39</v>
      </c>
      <c r="D30" s="34"/>
    </row>
    <row r="31" spans="3:9" ht="12.75" customHeight="1">
      <c r="C31" s="35" t="s">
        <v>40</v>
      </c>
      <c r="D31" s="36"/>
      <c r="E31" s="36"/>
      <c r="F31" s="36"/>
      <c r="G31" s="36"/>
      <c r="H31" s="36"/>
      <c r="I31" s="36"/>
    </row>
    <row r="35" spans="3:9" ht="12.75">
      <c r="C35" s="1"/>
      <c r="D35" s="1"/>
      <c r="E35" s="1"/>
      <c r="F35" s="1"/>
      <c r="G35" s="1"/>
      <c r="H35" s="1"/>
      <c r="I35" s="1"/>
    </row>
  </sheetData>
  <sheetProtection/>
  <mergeCells count="11">
    <mergeCell ref="I13:I14"/>
    <mergeCell ref="C16:I16"/>
    <mergeCell ref="I18:I19"/>
    <mergeCell ref="C27:I27"/>
    <mergeCell ref="D28:H28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7" customWidth="1"/>
    <col min="2" max="2" width="13.25390625" style="37" customWidth="1"/>
    <col min="3" max="3" width="13.875" style="37" customWidth="1"/>
    <col min="4" max="4" width="14.00390625" style="37" customWidth="1"/>
    <col min="5" max="5" width="13.875" style="37" customWidth="1"/>
    <col min="6" max="6" width="14.875" style="37" customWidth="1"/>
    <col min="7" max="7" width="15.875" style="37" customWidth="1"/>
    <col min="8" max="8" width="14.00390625" style="37" customWidth="1"/>
    <col min="9" max="16384" width="9.125" style="37" customWidth="1"/>
  </cols>
  <sheetData>
    <row r="1" spans="1:8" ht="15">
      <c r="A1" s="101" t="s">
        <v>41</v>
      </c>
      <c r="B1" s="101"/>
      <c r="C1" s="101"/>
      <c r="D1" s="101"/>
      <c r="E1" s="101"/>
      <c r="F1" s="101"/>
      <c r="G1" s="101"/>
      <c r="H1" s="101"/>
    </row>
    <row r="2" spans="1:8" ht="15">
      <c r="A2" s="101" t="s">
        <v>42</v>
      </c>
      <c r="B2" s="101"/>
      <c r="C2" s="101"/>
      <c r="D2" s="101"/>
      <c r="E2" s="101"/>
      <c r="F2" s="101"/>
      <c r="G2" s="101"/>
      <c r="H2" s="101"/>
    </row>
    <row r="3" spans="1:8" ht="15">
      <c r="A3" s="101" t="s">
        <v>43</v>
      </c>
      <c r="B3" s="101"/>
      <c r="C3" s="101"/>
      <c r="D3" s="101"/>
      <c r="E3" s="101"/>
      <c r="F3" s="101"/>
      <c r="G3" s="101"/>
      <c r="H3" s="101"/>
    </row>
    <row r="4" spans="1:8" ht="60">
      <c r="A4" s="38" t="s">
        <v>44</v>
      </c>
      <c r="B4" s="39" t="s">
        <v>45</v>
      </c>
      <c r="C4" s="39" t="s">
        <v>46</v>
      </c>
      <c r="D4" s="39" t="s">
        <v>47</v>
      </c>
      <c r="E4" s="39" t="s">
        <v>48</v>
      </c>
      <c r="F4" s="39" t="s">
        <v>49</v>
      </c>
      <c r="G4" s="39" t="s">
        <v>50</v>
      </c>
      <c r="H4" s="38" t="s">
        <v>51</v>
      </c>
    </row>
    <row r="5" spans="1:8" ht="15">
      <c r="A5" s="40" t="s">
        <v>52</v>
      </c>
      <c r="B5" s="40">
        <v>-205.03</v>
      </c>
      <c r="C5" s="40">
        <v>616.1</v>
      </c>
      <c r="D5" s="40">
        <v>621.82</v>
      </c>
      <c r="E5" s="40">
        <v>4.32</v>
      </c>
      <c r="F5" s="40">
        <v>215.24</v>
      </c>
      <c r="G5" s="40">
        <v>34.93</v>
      </c>
      <c r="H5" s="40">
        <f>B5+C5+E5-F5</f>
        <v>200.15000000000003</v>
      </c>
    </row>
    <row r="7" ht="15">
      <c r="A7" s="37" t="s">
        <v>53</v>
      </c>
    </row>
    <row r="8" ht="15">
      <c r="A8" s="37" t="s">
        <v>54</v>
      </c>
    </row>
    <row r="9" ht="15">
      <c r="A9" s="37" t="s">
        <v>55</v>
      </c>
    </row>
    <row r="10" ht="15">
      <c r="A10" s="37" t="s">
        <v>56</v>
      </c>
    </row>
    <row r="11" ht="15">
      <c r="A11" s="37" t="s">
        <v>57</v>
      </c>
    </row>
    <row r="12" ht="15">
      <c r="A12" s="37" t="s">
        <v>58</v>
      </c>
    </row>
    <row r="13" ht="15">
      <c r="A13" s="37" t="s">
        <v>59</v>
      </c>
    </row>
    <row r="14" spans="1:5" ht="15">
      <c r="A14" s="37" t="s">
        <v>60</v>
      </c>
      <c r="C14" s="41"/>
      <c r="D14" s="41"/>
      <c r="E14" s="41"/>
    </row>
    <row r="15" ht="15">
      <c r="A15" s="37" t="s">
        <v>61</v>
      </c>
    </row>
    <row r="16" ht="15">
      <c r="A16" s="37" t="s">
        <v>62</v>
      </c>
    </row>
    <row r="24" spans="1:8" ht="15">
      <c r="A24" s="102"/>
      <c r="B24" s="102"/>
      <c r="C24" s="102"/>
      <c r="D24" s="102"/>
      <c r="E24" s="102"/>
      <c r="F24" s="102"/>
      <c r="G24" s="102"/>
      <c r="H24" s="102"/>
    </row>
  </sheetData>
  <sheetProtection/>
  <mergeCells count="4">
    <mergeCell ref="A1:H1"/>
    <mergeCell ref="A2:H2"/>
    <mergeCell ref="A3:H3"/>
    <mergeCell ref="A24:H2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1" width="5.625" style="0" customWidth="1"/>
    <col min="2" max="2" width="20.1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3" t="s">
        <v>63</v>
      </c>
      <c r="B1" s="103"/>
      <c r="C1" s="103"/>
      <c r="D1" s="103"/>
      <c r="E1" s="103"/>
      <c r="F1" s="103"/>
      <c r="G1" s="103"/>
      <c r="H1" s="42"/>
    </row>
    <row r="2" spans="1:7" ht="29.25" customHeight="1" thickBot="1">
      <c r="A2" s="104"/>
      <c r="B2" s="104"/>
      <c r="C2" s="104"/>
      <c r="D2" s="104"/>
      <c r="E2" s="104"/>
      <c r="F2" s="104"/>
      <c r="G2" s="104"/>
    </row>
    <row r="3" spans="1:8" ht="13.5" thickBot="1">
      <c r="A3" s="43"/>
      <c r="B3" s="44"/>
      <c r="C3" s="45"/>
      <c r="D3" s="44"/>
      <c r="E3" s="44"/>
      <c r="F3" s="105" t="s">
        <v>64</v>
      </c>
      <c r="G3" s="106"/>
      <c r="H3" s="44"/>
    </row>
    <row r="4" spans="1:8" ht="12.75">
      <c r="A4" s="46" t="s">
        <v>65</v>
      </c>
      <c r="B4" s="47" t="s">
        <v>66</v>
      </c>
      <c r="C4" s="48" t="s">
        <v>67</v>
      </c>
      <c r="D4" s="47" t="s">
        <v>68</v>
      </c>
      <c r="E4" s="49" t="s">
        <v>69</v>
      </c>
      <c r="F4" s="49"/>
      <c r="G4" s="49"/>
      <c r="H4" s="49" t="s">
        <v>70</v>
      </c>
    </row>
    <row r="5" spans="1:8" ht="12.75">
      <c r="A5" s="46" t="s">
        <v>71</v>
      </c>
      <c r="B5" s="47"/>
      <c r="C5" s="48"/>
      <c r="D5" s="47" t="s">
        <v>72</v>
      </c>
      <c r="E5" s="47" t="s">
        <v>73</v>
      </c>
      <c r="F5" s="47" t="s">
        <v>74</v>
      </c>
      <c r="G5" s="47" t="s">
        <v>75</v>
      </c>
      <c r="H5" s="47"/>
    </row>
    <row r="6" spans="1:8" ht="12.75">
      <c r="A6" s="46"/>
      <c r="B6" s="47"/>
      <c r="C6" s="48"/>
      <c r="D6" s="47" t="s">
        <v>76</v>
      </c>
      <c r="E6" s="50"/>
      <c r="F6" s="47" t="s">
        <v>77</v>
      </c>
      <c r="G6" s="47" t="s">
        <v>78</v>
      </c>
      <c r="H6" s="50"/>
    </row>
    <row r="7" spans="1:8" ht="12.75">
      <c r="A7" s="51"/>
      <c r="B7" s="50"/>
      <c r="C7" s="52"/>
      <c r="D7" s="50"/>
      <c r="E7" s="50"/>
      <c r="F7" s="50"/>
      <c r="G7" s="47" t="s">
        <v>79</v>
      </c>
      <c r="H7" s="50"/>
    </row>
    <row r="8" spans="1:8" ht="13.5" thickBot="1">
      <c r="A8" s="53"/>
      <c r="B8" s="54"/>
      <c r="C8" s="55"/>
      <c r="D8" s="54"/>
      <c r="E8" s="54"/>
      <c r="F8" s="54"/>
      <c r="G8" s="54"/>
      <c r="H8" s="54"/>
    </row>
    <row r="9" spans="1:8" ht="6.75" customHeight="1">
      <c r="A9" s="44"/>
      <c r="B9" s="56"/>
      <c r="C9" s="45"/>
      <c r="D9" s="44"/>
      <c r="E9" s="56"/>
      <c r="F9" s="56"/>
      <c r="G9" s="56"/>
      <c r="H9" s="56"/>
    </row>
    <row r="10" spans="1:8" ht="12.75" customHeight="1">
      <c r="A10" s="47">
        <v>1</v>
      </c>
      <c r="B10" s="57" t="s">
        <v>80</v>
      </c>
      <c r="C10" s="46" t="s">
        <v>81</v>
      </c>
      <c r="D10" s="47" t="s">
        <v>82</v>
      </c>
      <c r="E10" s="58">
        <v>41.2</v>
      </c>
      <c r="F10" s="59">
        <v>8.07</v>
      </c>
      <c r="G10" s="59">
        <f aca="true" t="shared" si="0" ref="G10:G15">+E10-F10</f>
        <v>33.13</v>
      </c>
      <c r="H10" s="60"/>
    </row>
    <row r="11" spans="1:8" ht="12.75">
      <c r="A11" s="47"/>
      <c r="B11" s="57"/>
      <c r="C11" s="46" t="s">
        <v>83</v>
      </c>
      <c r="D11" s="47" t="s">
        <v>82</v>
      </c>
      <c r="E11" s="59">
        <v>590.099</v>
      </c>
      <c r="F11" s="59">
        <f>E11*0.196</f>
        <v>115.65940400000001</v>
      </c>
      <c r="G11" s="59">
        <f t="shared" si="0"/>
        <v>474.43959600000005</v>
      </c>
      <c r="H11" s="60"/>
    </row>
    <row r="12" spans="1:8" ht="12.75">
      <c r="A12" s="47"/>
      <c r="B12" s="57"/>
      <c r="C12" s="46" t="s">
        <v>84</v>
      </c>
      <c r="D12" s="47"/>
      <c r="E12" s="59">
        <v>5.901</v>
      </c>
      <c r="F12" s="59">
        <v>1.17</v>
      </c>
      <c r="G12" s="59">
        <f t="shared" si="0"/>
        <v>4.731</v>
      </c>
      <c r="H12" s="60"/>
    </row>
    <row r="13" spans="1:8" ht="12.75">
      <c r="A13" s="47"/>
      <c r="B13" s="57"/>
      <c r="C13" s="48" t="s">
        <v>85</v>
      </c>
      <c r="D13" s="47" t="s">
        <v>86</v>
      </c>
      <c r="E13" s="59">
        <v>476.3</v>
      </c>
      <c r="F13" s="59">
        <f>E13</f>
        <v>476.3</v>
      </c>
      <c r="G13" s="59">
        <f t="shared" si="0"/>
        <v>0</v>
      </c>
      <c r="H13" s="60"/>
    </row>
    <row r="14" spans="1:8" ht="12.75">
      <c r="A14" s="47"/>
      <c r="B14" s="57"/>
      <c r="C14" s="46" t="s">
        <v>87</v>
      </c>
      <c r="D14" s="47" t="s">
        <v>88</v>
      </c>
      <c r="E14" s="59">
        <v>122.32</v>
      </c>
      <c r="F14" s="59">
        <f>E14</f>
        <v>122.32</v>
      </c>
      <c r="G14" s="59">
        <f t="shared" si="0"/>
        <v>0</v>
      </c>
      <c r="H14" s="60"/>
    </row>
    <row r="15" spans="1:8" ht="12.75">
      <c r="A15" s="47"/>
      <c r="B15" s="57"/>
      <c r="C15" s="46" t="s">
        <v>89</v>
      </c>
      <c r="D15" s="47" t="s">
        <v>90</v>
      </c>
      <c r="E15" s="58">
        <v>108.03</v>
      </c>
      <c r="F15" s="59">
        <f>E15</f>
        <v>108.03</v>
      </c>
      <c r="G15" s="59">
        <f t="shared" si="0"/>
        <v>0</v>
      </c>
      <c r="H15" s="60"/>
    </row>
    <row r="16" spans="1:8" ht="12.75">
      <c r="A16" s="47"/>
      <c r="B16" s="57"/>
      <c r="C16" s="48"/>
      <c r="D16" s="47"/>
      <c r="E16" s="61"/>
      <c r="F16" s="62"/>
      <c r="G16" s="59"/>
      <c r="H16" s="63"/>
    </row>
    <row r="17" spans="1:8" ht="12.75">
      <c r="A17" s="47"/>
      <c r="B17" s="57"/>
      <c r="C17" s="64" t="s">
        <v>91</v>
      </c>
      <c r="D17" s="65"/>
      <c r="E17" s="66">
        <f>SUM(E10:E16)</f>
        <v>1343.85</v>
      </c>
      <c r="F17" s="66">
        <f>SUM(F10:F16)</f>
        <v>831.5494040000001</v>
      </c>
      <c r="G17" s="66">
        <f>SUM(G10:G16)</f>
        <v>512.300596</v>
      </c>
      <c r="H17" s="60"/>
    </row>
    <row r="18" spans="1:8" ht="7.5" customHeight="1" thickBot="1">
      <c r="A18" s="67"/>
      <c r="B18" s="68"/>
      <c r="C18" s="69"/>
      <c r="D18" s="70"/>
      <c r="E18" s="61"/>
      <c r="F18" s="61"/>
      <c r="G18" s="61"/>
      <c r="H18" s="63"/>
    </row>
    <row r="19" spans="1:8" ht="12.75">
      <c r="A19" s="44"/>
      <c r="B19" s="56"/>
      <c r="C19" s="71"/>
      <c r="D19" s="71"/>
      <c r="E19" s="72"/>
      <c r="F19" s="72"/>
      <c r="G19" s="72"/>
      <c r="H19" s="71"/>
    </row>
    <row r="20" spans="1:8" ht="12.75">
      <c r="A20" s="50"/>
      <c r="B20" s="73" t="s">
        <v>18</v>
      </c>
      <c r="C20" s="74"/>
      <c r="D20" s="74"/>
      <c r="E20" s="75">
        <f>E17</f>
        <v>1343.85</v>
      </c>
      <c r="F20" s="75">
        <f>F17</f>
        <v>831.5494040000001</v>
      </c>
      <c r="G20" s="75">
        <f>G17</f>
        <v>512.300596</v>
      </c>
      <c r="H20" s="75">
        <f>H17</f>
        <v>0</v>
      </c>
    </row>
    <row r="21" spans="1:8" ht="13.5" thickBot="1">
      <c r="A21" s="54"/>
      <c r="B21" s="76"/>
      <c r="C21" s="77"/>
      <c r="D21" s="77"/>
      <c r="E21" s="78"/>
      <c r="F21" s="78"/>
      <c r="G21" s="78"/>
      <c r="H21" s="78"/>
    </row>
    <row r="22" spans="1:8" ht="12.75">
      <c r="A22" s="52"/>
      <c r="B22" s="52"/>
      <c r="C22" s="79"/>
      <c r="D22" s="79"/>
      <c r="E22" s="48"/>
      <c r="F22" s="48"/>
      <c r="G22" s="48"/>
      <c r="H22" s="48"/>
    </row>
    <row r="23" spans="1:8" ht="60">
      <c r="A23" s="80" t="s">
        <v>92</v>
      </c>
      <c r="B23" s="80" t="s">
        <v>93</v>
      </c>
      <c r="C23" s="80" t="s">
        <v>94</v>
      </c>
      <c r="D23" s="80" t="s">
        <v>95</v>
      </c>
      <c r="E23" s="81" t="s">
        <v>96</v>
      </c>
      <c r="F23" s="80" t="s">
        <v>97</v>
      </c>
      <c r="G23" s="82"/>
      <c r="H23" s="48"/>
    </row>
    <row r="24" spans="1:8" ht="15">
      <c r="A24" s="83">
        <v>1</v>
      </c>
      <c r="B24" s="84">
        <v>18898.82</v>
      </c>
      <c r="C24" s="84">
        <v>678935.46</v>
      </c>
      <c r="D24" s="84">
        <v>666214.54</v>
      </c>
      <c r="E24" s="84">
        <v>53300</v>
      </c>
      <c r="F24" s="84">
        <f>+B24+C24-D24</f>
        <v>31619.739999999874</v>
      </c>
      <c r="G24" s="85"/>
      <c r="H24" s="48"/>
    </row>
    <row r="25" spans="1:8" ht="12.75">
      <c r="A25" s="52"/>
      <c r="B25" s="52"/>
      <c r="C25" s="79"/>
      <c r="D25" s="79"/>
      <c r="E25" s="48"/>
      <c r="F25" s="48"/>
      <c r="G25" s="48"/>
      <c r="H25" s="48"/>
    </row>
    <row r="26" spans="1:5" ht="90">
      <c r="A26" s="80" t="s">
        <v>92</v>
      </c>
      <c r="B26" s="80" t="s">
        <v>98</v>
      </c>
      <c r="C26" s="80" t="s">
        <v>99</v>
      </c>
      <c r="D26" s="80" t="s">
        <v>100</v>
      </c>
      <c r="E26" s="80" t="s">
        <v>101</v>
      </c>
    </row>
    <row r="27" spans="1:5" ht="15">
      <c r="A27" s="86">
        <v>1</v>
      </c>
      <c r="B27" s="87">
        <v>-16700</v>
      </c>
      <c r="C27" s="87">
        <f>+D24+E24</f>
        <v>719514.54</v>
      </c>
      <c r="D27" s="87">
        <v>831550</v>
      </c>
      <c r="E27" s="87">
        <f>+B27+C27-D27</f>
        <v>-128735.45999999996</v>
      </c>
    </row>
    <row r="29" spans="2:5" ht="12.75">
      <c r="B29" t="s">
        <v>102</v>
      </c>
      <c r="E29" s="88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2011-03-25T07:19:51Z</dcterms:created>
  <dcterms:modified xsi:type="dcterms:W3CDTF">2011-04-12T13:11:53Z</dcterms:modified>
  <cp:category/>
  <cp:version/>
  <cp:contentType/>
  <cp:contentStatus/>
</cp:coreProperties>
</file>