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<sst xmlns="http://schemas.openxmlformats.org/spreadsheetml/2006/main" count="120" uniqueCount="108">
  <si>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</si>
  <si>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</si>
  <si>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</si>
  <si>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Молодежная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</si>
  <si>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</si>
  <si>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</si>
  <si>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</si>
  <si>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</si>
  <si>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</si>
  <si>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</si>
  <si>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</si>
  <si>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</si>
  <si>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</si>
  <si>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ОАО"ТСК"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</si>
  <si>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</si>
  <si>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</si>
  <si>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</si>
  <si>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</si>
  <si>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</si>
  <si>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</si>
  <si>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</si>
  <si>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</si>
  <si>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</si>
  <si>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</si>
  <si>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</si>
  <si>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</si>
  <si>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</si>
  <si>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</si>
  <si>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</si>
  <si>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</si>
  <si>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</si>
  <si>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</si>
  <si>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</si>
  <si>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</si>
  <si>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</si>
  <si>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</si>
  <si>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</si>
  <si>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</si>
  <si>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ИП Суменкова С.П.</t>
  </si>
  <si>
    <t xml:space="preserve">Поступило от ИП Суменкова С.П. за управление и содержание общедомового имущества 14781,80 руб. 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</si>
  <si>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</si>
  <si>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</si>
  <si>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</si>
  <si>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</si>
  <si>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</si>
  <si>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№6  по ул. Молодежная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</si>
  <si>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</si>
  <si>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</si>
  <si>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</si>
  <si>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</si>
  <si>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</si>
  <si>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</si>
  <si>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</si>
  <si>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</si>
  <si>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</si>
  <si>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611.44 </t>
    </r>
    <r>
      <rPr>
        <sz val="10"/>
        <rFont val="Arial Cyr"/>
        <family val="0"/>
      </rPr>
      <t>тыс.рублей, в том числе:</t>
    </r>
  </si>
  <si>
    <t>ремонт, окраска, замена, установка дверей, замков - 97.09 т.р.</t>
  </si>
  <si>
    <t>ремонт системы ЦО, ГВС, ХВС - 24.95 т.р.</t>
  </si>
  <si>
    <t>ремонт проводки, замена выключателей, ламп, розеток - 12.7 т.р.</t>
  </si>
  <si>
    <t>замена кранов на ЦО, ГВС, ХВС - 13.27 т.р.</t>
  </si>
  <si>
    <t>окраска мусоропровода, газ.труб - 15.95 т.р.</t>
  </si>
  <si>
    <t>пожарная декларация - 32.5 т.р.</t>
  </si>
  <si>
    <t>замер сопротивления изоляции - 274.99 т.р.</t>
  </si>
  <si>
    <t>содержание аварийной службы - 88.63 т.р.</t>
  </si>
  <si>
    <t>ремонт лифт. оборудования - 24.21 т.р.</t>
  </si>
  <si>
    <t>прочее - 27.15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</si>
  <si>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Молодежная,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</si>
  <si>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</si>
  <si>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</si>
  <si>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</si>
  <si>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</si>
  <si>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</si>
  <si>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</si>
  <si>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</si>
  <si>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</si>
  <si>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</si>
  <si>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</si>
  <si>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</si>
  <si>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</si>
  <si>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</si>
  <si>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</si>
  <si>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</si>
  <si>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</si>
  <si>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д.6</t>
  </si>
  <si>
    <t>установка прибора учета эл. энергии</t>
  </si>
  <si>
    <t>2 шт.</t>
  </si>
  <si>
    <t>установка КУУТЭ</t>
  </si>
  <si>
    <t>замена системы ЦО</t>
  </si>
  <si>
    <t>1472 м.п.</t>
  </si>
  <si>
    <t>замена ТП</t>
  </si>
  <si>
    <t>тех.надзор</t>
  </si>
  <si>
    <t>расчет тепловой изоляции</t>
  </si>
  <si>
    <t>герметизация швов</t>
  </si>
  <si>
    <t>330 м.п.</t>
  </si>
  <si>
    <t>смена парапета</t>
  </si>
  <si>
    <t>345 м.п.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</si>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</sst>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6" fillId="0" borderId="26" xfId="0" applyFont="1" applyBorder="1" applyAlignment="1">
      <alignment/>
    </xf>
    <xf numFmtId="0" fontId="16" fillId="0" borderId="26" xfId="0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125" style="33" customWidth="1"/>
    <col min="4" max="4" width="12.875" style="33" customWidth="1"/>
    <col min="5" max="5" width="11.00390625" style="33" customWidth="1"/>
    <col min="6" max="6" width="14.625" style="33" customWidth="1"/>
    <col min="7" max="7" width="13.625" style="33" customWidth="1"/>
    <col min="8" max="8" width="13.125" style="33" customWidth="1"/>
    <col min="9" max="9" width="22.75390625" style="33" customWidth="1"/>
    <col min="10" max="10" width="10.753906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90" t="s">
        <v>2</v>
      </c>
      <c r="D6" s="90"/>
      <c r="E6" s="90"/>
      <c r="F6" s="90"/>
      <c r="G6" s="90"/>
      <c r="H6" s="90"/>
      <c r="I6" s="90"/>
    </row>
    <row r="7" spans="3:9" ht="13.5" thickBot="1">
      <c r="C7" s="90" t="s">
        <v>3</v>
      </c>
      <c r="D7" s="90"/>
      <c r="E7" s="90"/>
      <c r="F7" s="90"/>
      <c r="G7" s="90"/>
      <c r="H7" s="90"/>
      <c r="I7" s="90"/>
    </row>
    <row r="8" spans="3:9" ht="6" customHeight="1" hidden="1" thickBot="1">
      <c r="C8" s="91"/>
      <c r="D8" s="91"/>
      <c r="E8" s="91"/>
      <c r="F8" s="91"/>
      <c r="G8" s="91"/>
      <c r="H8" s="91"/>
      <c r="I8" s="91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2" t="s">
        <v>11</v>
      </c>
      <c r="D10" s="93"/>
      <c r="E10" s="93"/>
      <c r="F10" s="93"/>
      <c r="G10" s="93"/>
      <c r="H10" s="93"/>
      <c r="I10" s="94"/>
    </row>
    <row r="11" spans="3:9" ht="13.5" customHeight="1" thickBot="1">
      <c r="C11" s="12" t="s">
        <v>12</v>
      </c>
      <c r="D11" s="13">
        <v>218925.27000000002</v>
      </c>
      <c r="E11" s="14">
        <v>3206328.32</v>
      </c>
      <c r="F11" s="14">
        <v>3156794.1</v>
      </c>
      <c r="G11" s="14">
        <f>+F11</f>
        <v>3156794.1</v>
      </c>
      <c r="H11" s="14">
        <f>+D11+E11-F11</f>
        <v>268459.48999999976</v>
      </c>
      <c r="I11" s="95" t="s">
        <v>13</v>
      </c>
    </row>
    <row r="12" spans="3:9" ht="13.5" customHeight="1" thickBot="1">
      <c r="C12" s="12" t="s">
        <v>14</v>
      </c>
      <c r="D12" s="13">
        <v>152889.8899999999</v>
      </c>
      <c r="E12" s="15">
        <f>1789542.97-126760.65</f>
        <v>1662782.32</v>
      </c>
      <c r="F12" s="15">
        <v>1607773.72</v>
      </c>
      <c r="G12" s="15">
        <f>+F12</f>
        <v>1607773.72</v>
      </c>
      <c r="H12" s="14">
        <f>+D12+E12-F12</f>
        <v>207898.49</v>
      </c>
      <c r="I12" s="96"/>
    </row>
    <row r="13" spans="3:9" ht="13.5" customHeight="1" thickBot="1">
      <c r="C13" s="12" t="s">
        <v>15</v>
      </c>
      <c r="D13" s="13">
        <v>64175.56999999995</v>
      </c>
      <c r="E13" s="15">
        <f>869812.54-22463.11</f>
        <v>847349.43</v>
      </c>
      <c r="F13" s="15">
        <v>810549.09</v>
      </c>
      <c r="G13" s="15">
        <f>+F13</f>
        <v>810549.09</v>
      </c>
      <c r="H13" s="14">
        <f>+D13+E13-F13</f>
        <v>100975.91000000003</v>
      </c>
      <c r="I13" s="95" t="s">
        <v>16</v>
      </c>
    </row>
    <row r="14" spans="3:9" ht="13.5" customHeight="1" thickBot="1">
      <c r="C14" s="12" t="s">
        <v>17</v>
      </c>
      <c r="D14" s="13">
        <v>36932.350000000035</v>
      </c>
      <c r="E14" s="15">
        <f>186764.49-13105.98+290832.14-7488.7</f>
        <v>457001.95</v>
      </c>
      <c r="F14" s="15">
        <f>271076.36+167819.95</f>
        <v>438896.31</v>
      </c>
      <c r="G14" s="15">
        <f>+F14</f>
        <v>438896.31</v>
      </c>
      <c r="H14" s="14">
        <f>+D14+E14-F14</f>
        <v>55037.99000000005</v>
      </c>
      <c r="I14" s="97"/>
    </row>
    <row r="15" spans="3:9" ht="13.5" thickBot="1">
      <c r="C15" s="12" t="s">
        <v>18</v>
      </c>
      <c r="D15" s="16">
        <f>SUM(D11:D14)</f>
        <v>472923.0799999999</v>
      </c>
      <c r="E15" s="16">
        <f>SUM(E11:E14)</f>
        <v>6173462.02</v>
      </c>
      <c r="F15" s="16">
        <f>SUM(F11:F14)</f>
        <v>6014013.22</v>
      </c>
      <c r="G15" s="16">
        <f>SUM(G11:G14)</f>
        <v>6014013.22</v>
      </c>
      <c r="H15" s="16">
        <f>SUM(H11:H14)</f>
        <v>632371.8799999999</v>
      </c>
      <c r="I15" s="12"/>
    </row>
    <row r="16" spans="3:9" ht="13.5" customHeight="1" thickBot="1">
      <c r="C16" s="93" t="s">
        <v>19</v>
      </c>
      <c r="D16" s="93"/>
      <c r="E16" s="93"/>
      <c r="F16" s="93"/>
      <c r="G16" s="93"/>
      <c r="H16" s="93"/>
      <c r="I16" s="93"/>
    </row>
    <row r="17" spans="3:9" ht="49.5" customHeight="1" thickBot="1">
      <c r="C17" s="17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8" t="s">
        <v>20</v>
      </c>
    </row>
    <row r="18" spans="3:9" ht="18.75" customHeight="1" thickBot="1">
      <c r="C18" s="9" t="s">
        <v>21</v>
      </c>
      <c r="D18" s="19">
        <v>146529.90000000014</v>
      </c>
      <c r="E18" s="20">
        <v>1928424.07</v>
      </c>
      <c r="F18" s="20">
        <v>1909835.63</v>
      </c>
      <c r="G18" s="20">
        <f aca="true" t="shared" si="0" ref="G18:G24">+F18</f>
        <v>1909835.63</v>
      </c>
      <c r="H18" s="20">
        <f aca="true" t="shared" si="1" ref="H18:H24">+D18+E18-F18</f>
        <v>165118.34000000032</v>
      </c>
      <c r="I18" s="95" t="s">
        <v>22</v>
      </c>
    </row>
    <row r="19" spans="3:9" ht="17.25" customHeight="1" thickBot="1">
      <c r="C19" s="12" t="s">
        <v>23</v>
      </c>
      <c r="D19" s="13">
        <v>59488.45000000007</v>
      </c>
      <c r="E19" s="14">
        <v>661305.53</v>
      </c>
      <c r="F19" s="14">
        <v>661302.82</v>
      </c>
      <c r="G19" s="21">
        <v>611436.02</v>
      </c>
      <c r="H19" s="20">
        <f t="shared" si="1"/>
        <v>59491.16000000015</v>
      </c>
      <c r="I19" s="96"/>
    </row>
    <row r="20" spans="3:9" ht="13.5" thickBot="1">
      <c r="C20" s="17" t="s">
        <v>24</v>
      </c>
      <c r="D20" s="22">
        <v>36422.59999999998</v>
      </c>
      <c r="E20" s="14">
        <v>594769.49</v>
      </c>
      <c r="F20" s="14">
        <v>592443.09</v>
      </c>
      <c r="G20" s="21">
        <f>124.9*1000+494.5*1000+209.2*1000</f>
        <v>828600</v>
      </c>
      <c r="H20" s="20">
        <f t="shared" si="1"/>
        <v>38749</v>
      </c>
      <c r="I20" s="23"/>
    </row>
    <row r="21" spans="3:9" ht="23.25" thickBot="1">
      <c r="C21" s="12" t="s">
        <v>25</v>
      </c>
      <c r="D21" s="13">
        <v>23432.76999999996</v>
      </c>
      <c r="E21" s="14">
        <v>316550.79</v>
      </c>
      <c r="F21" s="14">
        <v>313499.98</v>
      </c>
      <c r="G21" s="20">
        <f t="shared" si="0"/>
        <v>313499.98</v>
      </c>
      <c r="H21" s="20">
        <f t="shared" si="1"/>
        <v>26483.579999999958</v>
      </c>
      <c r="I21" s="24" t="s">
        <v>26</v>
      </c>
    </row>
    <row r="22" spans="3:9" ht="13.5" thickBot="1">
      <c r="C22" s="12" t="s">
        <v>27</v>
      </c>
      <c r="D22" s="13">
        <v>23142.52000000002</v>
      </c>
      <c r="E22" s="14">
        <v>465531.51</v>
      </c>
      <c r="F22" s="14">
        <v>451602.28</v>
      </c>
      <c r="G22" s="20">
        <f t="shared" si="0"/>
        <v>451602.28</v>
      </c>
      <c r="H22" s="20">
        <f t="shared" si="1"/>
        <v>37071.75</v>
      </c>
      <c r="I22" s="23" t="s">
        <v>28</v>
      </c>
    </row>
    <row r="23" spans="3:9" ht="26.25" customHeight="1" thickBot="1">
      <c r="C23" s="12" t="s">
        <v>29</v>
      </c>
      <c r="D23" s="13">
        <v>1667.9500000000007</v>
      </c>
      <c r="E23" s="15">
        <v>23129.04</v>
      </c>
      <c r="F23" s="15">
        <v>22837.75</v>
      </c>
      <c r="G23" s="20">
        <f t="shared" si="0"/>
        <v>22837.75</v>
      </c>
      <c r="H23" s="20">
        <f t="shared" si="1"/>
        <v>1959.2400000000016</v>
      </c>
      <c r="I23" s="23" t="s">
        <v>30</v>
      </c>
    </row>
    <row r="24" spans="3:9" ht="14.25" customHeight="1" thickBot="1">
      <c r="C24" s="17" t="s">
        <v>31</v>
      </c>
      <c r="D24" s="13">
        <v>0</v>
      </c>
      <c r="E24" s="15">
        <f>309989.71-7329.39</f>
        <v>302660.32</v>
      </c>
      <c r="F24" s="15">
        <v>279169.34</v>
      </c>
      <c r="G24" s="20">
        <f t="shared" si="0"/>
        <v>279169.34</v>
      </c>
      <c r="H24" s="20">
        <f t="shared" si="1"/>
        <v>23490.97999999998</v>
      </c>
      <c r="I24" s="23"/>
    </row>
    <row r="25" spans="3:9" ht="24.75" customHeight="1" hidden="1" thickBot="1">
      <c r="C25" s="12" t="s">
        <v>32</v>
      </c>
      <c r="D25" s="25"/>
      <c r="E25" s="15"/>
      <c r="F25" s="15"/>
      <c r="G25" s="15"/>
      <c r="H25" s="15"/>
      <c r="I25" s="23" t="s">
        <v>33</v>
      </c>
    </row>
    <row r="26" spans="3:9" s="26" customFormat="1" ht="17.25" customHeight="1" thickBot="1">
      <c r="C26" s="12" t="s">
        <v>18</v>
      </c>
      <c r="D26" s="16">
        <f>SUM(D18:D25)</f>
        <v>290684.1900000002</v>
      </c>
      <c r="E26" s="16">
        <f>SUM(E18:E25)</f>
        <v>4292370.75</v>
      </c>
      <c r="F26" s="16">
        <f>SUM(F18:F25)</f>
        <v>4230690.89</v>
      </c>
      <c r="G26" s="16">
        <f>SUM(G18:G25)</f>
        <v>4416981</v>
      </c>
      <c r="H26" s="16">
        <f>SUM(H18:H25)</f>
        <v>352364.0500000004</v>
      </c>
      <c r="I26" s="25"/>
    </row>
    <row r="27" spans="3:9" ht="13.5" customHeight="1" thickBot="1">
      <c r="C27" s="98" t="s">
        <v>34</v>
      </c>
      <c r="D27" s="98"/>
      <c r="E27" s="98"/>
      <c r="F27" s="98"/>
      <c r="G27" s="98"/>
      <c r="H27" s="98"/>
      <c r="I27" s="98"/>
    </row>
    <row r="28" spans="3:9" ht="26.25" customHeight="1" thickBot="1">
      <c r="C28" s="27" t="s">
        <v>35</v>
      </c>
      <c r="D28" s="99" t="s">
        <v>36</v>
      </c>
      <c r="E28" s="100"/>
      <c r="F28" s="100"/>
      <c r="G28" s="100"/>
      <c r="H28" s="101"/>
      <c r="I28" s="28" t="s">
        <v>37</v>
      </c>
    </row>
    <row r="29" spans="3:9" ht="27" customHeight="1" thickBot="1">
      <c r="C29" s="29" t="s">
        <v>38</v>
      </c>
      <c r="D29" s="99" t="s">
        <v>39</v>
      </c>
      <c r="E29" s="100"/>
      <c r="F29" s="100"/>
      <c r="G29" s="100"/>
      <c r="H29" s="101"/>
      <c r="I29" s="30" t="s">
        <v>38</v>
      </c>
    </row>
    <row r="30" spans="3:8" ht="14.25" customHeight="1">
      <c r="C30" s="31" t="s">
        <v>40</v>
      </c>
      <c r="D30" s="31"/>
      <c r="E30" s="31"/>
      <c r="F30" s="31"/>
      <c r="G30" s="31"/>
      <c r="H30" s="32">
        <f>+H15+H26+H28+H29</f>
        <v>984735.9300000003</v>
      </c>
    </row>
    <row r="31" spans="3:9" ht="12" customHeight="1">
      <c r="C31" s="34" t="s">
        <v>41</v>
      </c>
      <c r="D31" s="34"/>
      <c r="F31" s="35"/>
      <c r="G31" s="35"/>
      <c r="H31" s="35"/>
      <c r="I31" s="35"/>
    </row>
    <row r="32" spans="3:9" ht="12.75" customHeight="1">
      <c r="C32" s="36" t="s">
        <v>42</v>
      </c>
      <c r="D32" s="37"/>
      <c r="E32" s="37"/>
      <c r="F32" s="37"/>
      <c r="G32" s="37"/>
      <c r="H32" s="37"/>
      <c r="I32" s="37"/>
    </row>
  </sheetData>
  <sheetProtection/>
  <mergeCells count="12">
    <mergeCell ref="I13:I14"/>
    <mergeCell ref="C16:I16"/>
    <mergeCell ref="I18:I19"/>
    <mergeCell ref="C27:I27"/>
    <mergeCell ref="D28:H28"/>
    <mergeCell ref="D29:H2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4.25390625" style="38" customWidth="1"/>
    <col min="9" max="16384" width="9.125" style="38" customWidth="1"/>
  </cols>
  <sheetData>
    <row r="1" spans="1:8" ht="15">
      <c r="A1" s="102" t="s">
        <v>43</v>
      </c>
      <c r="B1" s="102"/>
      <c r="C1" s="102"/>
      <c r="D1" s="102"/>
      <c r="E1" s="102"/>
      <c r="F1" s="102"/>
      <c r="G1" s="102"/>
      <c r="H1" s="102"/>
    </row>
    <row r="2" spans="1:8" ht="15">
      <c r="A2" s="102" t="s">
        <v>44</v>
      </c>
      <c r="B2" s="102"/>
      <c r="C2" s="102"/>
      <c r="D2" s="102"/>
      <c r="E2" s="102"/>
      <c r="F2" s="102"/>
      <c r="G2" s="102"/>
      <c r="H2" s="102"/>
    </row>
    <row r="3" spans="1:8" ht="15">
      <c r="A3" s="102" t="s">
        <v>45</v>
      </c>
      <c r="B3" s="102"/>
      <c r="C3" s="102"/>
      <c r="D3" s="102"/>
      <c r="E3" s="102"/>
      <c r="F3" s="102"/>
      <c r="G3" s="102"/>
      <c r="H3" s="102"/>
    </row>
    <row r="4" spans="1:8" ht="60">
      <c r="A4" s="39" t="s">
        <v>46</v>
      </c>
      <c r="B4" s="40" t="s">
        <v>47</v>
      </c>
      <c r="C4" s="40" t="s">
        <v>48</v>
      </c>
      <c r="D4" s="40" t="s">
        <v>49</v>
      </c>
      <c r="E4" s="40" t="s">
        <v>50</v>
      </c>
      <c r="F4" s="40" t="s">
        <v>51</v>
      </c>
      <c r="G4" s="40" t="s">
        <v>52</v>
      </c>
      <c r="H4" s="39" t="s">
        <v>53</v>
      </c>
    </row>
    <row r="5" spans="1:8" ht="15">
      <c r="A5" s="41" t="s">
        <v>54</v>
      </c>
      <c r="B5" s="41">
        <v>-256.32</v>
      </c>
      <c r="C5" s="41">
        <v>661.31</v>
      </c>
      <c r="D5" s="41">
        <v>661.3</v>
      </c>
      <c r="E5" s="41">
        <v>6.48</v>
      </c>
      <c r="F5" s="41">
        <v>611.44</v>
      </c>
      <c r="G5" s="41">
        <v>59.49</v>
      </c>
      <c r="H5" s="41">
        <f>B5+C5+E5-F5</f>
        <v>-199.97000000000008</v>
      </c>
    </row>
    <row r="7" ht="15">
      <c r="A7" s="38" t="s">
        <v>55</v>
      </c>
    </row>
    <row r="8" ht="15">
      <c r="A8" s="38" t="s">
        <v>56</v>
      </c>
    </row>
    <row r="9" ht="15">
      <c r="A9" s="38" t="s">
        <v>57</v>
      </c>
    </row>
    <row r="10" ht="15">
      <c r="A10" s="38" t="s">
        <v>58</v>
      </c>
    </row>
    <row r="11" ht="15">
      <c r="A11" s="38" t="s">
        <v>59</v>
      </c>
    </row>
    <row r="12" spans="1:5" ht="15">
      <c r="A12" s="38" t="s">
        <v>60</v>
      </c>
      <c r="C12" s="42"/>
      <c r="D12" s="42"/>
      <c r="E12" s="42"/>
    </row>
    <row r="13" spans="1:5" ht="15">
      <c r="A13" s="38" t="s">
        <v>61</v>
      </c>
      <c r="C13" s="42"/>
      <c r="D13" s="42"/>
      <c r="E13" s="42"/>
    </row>
    <row r="14" spans="1:5" ht="15">
      <c r="A14" s="38" t="s">
        <v>62</v>
      </c>
      <c r="C14" s="42"/>
      <c r="D14" s="42"/>
      <c r="E14" s="42"/>
    </row>
    <row r="15" ht="15">
      <c r="A15" s="38" t="s">
        <v>63</v>
      </c>
    </row>
    <row r="16" ht="15">
      <c r="A16" s="38" t="s">
        <v>64</v>
      </c>
    </row>
    <row r="17" ht="15">
      <c r="A17" s="38" t="s">
        <v>65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0.2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3" t="s">
        <v>66</v>
      </c>
      <c r="B1" s="103"/>
      <c r="C1" s="103"/>
      <c r="D1" s="103"/>
      <c r="E1" s="103"/>
      <c r="F1" s="103"/>
      <c r="G1" s="103"/>
      <c r="H1" s="43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8" ht="13.5" thickBot="1">
      <c r="A3" s="44"/>
      <c r="B3" s="45"/>
      <c r="C3" s="46"/>
      <c r="D3" s="45"/>
      <c r="E3" s="45"/>
      <c r="F3" s="105" t="s">
        <v>67</v>
      </c>
      <c r="G3" s="106"/>
      <c r="H3" s="45"/>
    </row>
    <row r="4" spans="1:8" ht="12.75">
      <c r="A4" s="47" t="s">
        <v>68</v>
      </c>
      <c r="B4" s="48" t="s">
        <v>69</v>
      </c>
      <c r="C4" s="49" t="s">
        <v>70</v>
      </c>
      <c r="D4" s="48" t="s">
        <v>71</v>
      </c>
      <c r="E4" s="50" t="s">
        <v>72</v>
      </c>
      <c r="F4" s="50"/>
      <c r="G4" s="50"/>
      <c r="H4" s="50" t="s">
        <v>73</v>
      </c>
    </row>
    <row r="5" spans="1:8" ht="12.75">
      <c r="A5" s="47" t="s">
        <v>74</v>
      </c>
      <c r="B5" s="48"/>
      <c r="C5" s="49"/>
      <c r="D5" s="48" t="s">
        <v>75</v>
      </c>
      <c r="E5" s="48" t="s">
        <v>76</v>
      </c>
      <c r="F5" s="48" t="s">
        <v>77</v>
      </c>
      <c r="G5" s="48" t="s">
        <v>78</v>
      </c>
      <c r="H5" s="48"/>
    </row>
    <row r="6" spans="1:8" ht="12.75">
      <c r="A6" s="47"/>
      <c r="B6" s="48"/>
      <c r="C6" s="49"/>
      <c r="D6" s="48" t="s">
        <v>79</v>
      </c>
      <c r="E6" s="48"/>
      <c r="F6" s="48" t="s">
        <v>80</v>
      </c>
      <c r="G6" s="48" t="s">
        <v>81</v>
      </c>
      <c r="H6" s="51"/>
    </row>
    <row r="7" spans="1:8" ht="12.75">
      <c r="A7" s="52"/>
      <c r="B7" s="51"/>
      <c r="C7" s="53"/>
      <c r="D7" s="51"/>
      <c r="E7" s="51"/>
      <c r="F7" s="51"/>
      <c r="G7" s="48" t="s">
        <v>82</v>
      </c>
      <c r="H7" s="51"/>
    </row>
    <row r="8" spans="1:8" ht="4.5" customHeight="1" thickBot="1">
      <c r="A8" s="54"/>
      <c r="B8" s="55"/>
      <c r="C8" s="56"/>
      <c r="D8" s="55"/>
      <c r="E8" s="55"/>
      <c r="F8" s="55"/>
      <c r="G8" s="55"/>
      <c r="H8" s="55"/>
    </row>
    <row r="9" spans="1:8" ht="12.75">
      <c r="A9" s="45"/>
      <c r="B9" s="57"/>
      <c r="C9" s="46"/>
      <c r="D9" s="45"/>
      <c r="E9" s="57"/>
      <c r="F9" s="57"/>
      <c r="G9" s="57"/>
      <c r="H9" s="57"/>
    </row>
    <row r="10" spans="1:8" ht="12.75">
      <c r="A10" s="48">
        <v>1</v>
      </c>
      <c r="B10" s="58" t="s">
        <v>83</v>
      </c>
      <c r="C10" s="47" t="s">
        <v>84</v>
      </c>
      <c r="D10" s="48" t="s">
        <v>85</v>
      </c>
      <c r="E10" s="59">
        <v>41.2</v>
      </c>
      <c r="F10" s="60">
        <f>E10*0.196</f>
        <v>8.0752</v>
      </c>
      <c r="G10" s="60">
        <f aca="true" t="shared" si="0" ref="G10:G17">+E10-F10</f>
        <v>33.1248</v>
      </c>
      <c r="H10" s="61"/>
    </row>
    <row r="11" spans="1:8" ht="12.75">
      <c r="A11" s="48"/>
      <c r="B11" s="58"/>
      <c r="C11" s="47" t="s">
        <v>86</v>
      </c>
      <c r="D11" s="48" t="s">
        <v>85</v>
      </c>
      <c r="E11" s="60">
        <v>590.099</v>
      </c>
      <c r="F11" s="60">
        <f>E11*0.196</f>
        <v>115.65940400000001</v>
      </c>
      <c r="G11" s="60">
        <f t="shared" si="0"/>
        <v>474.43959600000005</v>
      </c>
      <c r="H11" s="61"/>
    </row>
    <row r="12" spans="1:8" ht="12.75">
      <c r="A12" s="48"/>
      <c r="B12" s="58"/>
      <c r="C12" s="47" t="s">
        <v>87</v>
      </c>
      <c r="D12" s="48" t="s">
        <v>88</v>
      </c>
      <c r="E12" s="60">
        <v>3646.931</v>
      </c>
      <c r="F12" s="60">
        <v>182.387</v>
      </c>
      <c r="G12" s="60">
        <f t="shared" si="0"/>
        <v>3464.544</v>
      </c>
      <c r="H12" s="61"/>
    </row>
    <row r="13" spans="1:8" ht="12.75">
      <c r="A13" s="48"/>
      <c r="B13" s="58"/>
      <c r="C13" s="47" t="s">
        <v>89</v>
      </c>
      <c r="D13" s="48" t="s">
        <v>85</v>
      </c>
      <c r="E13" s="60">
        <v>495.049</v>
      </c>
      <c r="F13" s="60">
        <v>24.758</v>
      </c>
      <c r="G13" s="60">
        <f t="shared" si="0"/>
        <v>470.291</v>
      </c>
      <c r="H13" s="61"/>
    </row>
    <row r="14" spans="1:8" ht="12.75">
      <c r="A14" s="48"/>
      <c r="B14" s="58"/>
      <c r="C14" s="47" t="s">
        <v>90</v>
      </c>
      <c r="D14" s="48"/>
      <c r="E14" s="60">
        <v>47.321</v>
      </c>
      <c r="F14" s="60">
        <v>3.22</v>
      </c>
      <c r="G14" s="60">
        <f t="shared" si="0"/>
        <v>44.101</v>
      </c>
      <c r="H14" s="61"/>
    </row>
    <row r="15" spans="1:8" ht="12.75">
      <c r="A15" s="48"/>
      <c r="B15" s="58"/>
      <c r="C15" s="49" t="s">
        <v>91</v>
      </c>
      <c r="D15" s="48"/>
      <c r="E15" s="59">
        <v>22</v>
      </c>
      <c r="F15" s="59">
        <f>E15</f>
        <v>22</v>
      </c>
      <c r="G15" s="60">
        <f t="shared" si="0"/>
        <v>0</v>
      </c>
      <c r="H15" s="61"/>
    </row>
    <row r="16" spans="1:8" ht="12.75">
      <c r="A16" s="48"/>
      <c r="B16" s="58"/>
      <c r="C16" s="47" t="s">
        <v>92</v>
      </c>
      <c r="D16" s="48" t="s">
        <v>93</v>
      </c>
      <c r="E16" s="59">
        <v>172.2</v>
      </c>
      <c r="F16" s="60">
        <f>E16</f>
        <v>172.2</v>
      </c>
      <c r="G16" s="60">
        <f t="shared" si="0"/>
        <v>0</v>
      </c>
      <c r="H16" s="61"/>
    </row>
    <row r="17" spans="1:8" ht="12.75">
      <c r="A17" s="48"/>
      <c r="B17" s="58"/>
      <c r="C17" s="49" t="s">
        <v>94</v>
      </c>
      <c r="D17" s="48" t="s">
        <v>95</v>
      </c>
      <c r="E17" s="60">
        <v>300.3</v>
      </c>
      <c r="F17" s="60">
        <f>E17</f>
        <v>300.3</v>
      </c>
      <c r="G17" s="60">
        <f t="shared" si="0"/>
        <v>0</v>
      </c>
      <c r="H17" s="61"/>
    </row>
    <row r="18" spans="1:8" ht="2.25" customHeight="1">
      <c r="A18" s="48"/>
      <c r="B18" s="58"/>
      <c r="C18" s="49"/>
      <c r="D18" s="48"/>
      <c r="E18" s="62"/>
      <c r="F18" s="63"/>
      <c r="G18" s="60"/>
      <c r="H18" s="64"/>
    </row>
    <row r="19" spans="1:8" ht="12.75">
      <c r="A19" s="48"/>
      <c r="B19" s="58"/>
      <c r="C19" s="65" t="s">
        <v>96</v>
      </c>
      <c r="D19" s="66"/>
      <c r="E19" s="67">
        <f>SUM(E10:E18)</f>
        <v>5315.1</v>
      </c>
      <c r="F19" s="67">
        <f>SUM(F10:F18)</f>
        <v>828.599604</v>
      </c>
      <c r="G19" s="67">
        <f>SUM(G10:G18)</f>
        <v>4486.5003959999995</v>
      </c>
      <c r="H19" s="61"/>
    </row>
    <row r="20" spans="1:8" ht="4.5" customHeight="1" thickBot="1">
      <c r="A20" s="68"/>
      <c r="B20" s="69"/>
      <c r="C20" s="70"/>
      <c r="D20" s="71"/>
      <c r="E20" s="62"/>
      <c r="F20" s="62"/>
      <c r="G20" s="62"/>
      <c r="H20" s="64"/>
    </row>
    <row r="21" spans="1:8" ht="6.75" customHeight="1">
      <c r="A21" s="45"/>
      <c r="B21" s="57"/>
      <c r="C21" s="72"/>
      <c r="D21" s="72"/>
      <c r="E21" s="73"/>
      <c r="F21" s="73"/>
      <c r="G21" s="73"/>
      <c r="H21" s="72"/>
    </row>
    <row r="22" spans="1:8" ht="12.75">
      <c r="A22" s="51"/>
      <c r="B22" s="74" t="s">
        <v>18</v>
      </c>
      <c r="C22" s="75"/>
      <c r="D22" s="75"/>
      <c r="E22" s="76">
        <f>E19</f>
        <v>5315.1</v>
      </c>
      <c r="F22" s="76">
        <f>F19</f>
        <v>828.599604</v>
      </c>
      <c r="G22" s="76">
        <f>G19</f>
        <v>4486.5003959999995</v>
      </c>
      <c r="H22" s="76">
        <f>H19</f>
        <v>0</v>
      </c>
    </row>
    <row r="23" spans="1:8" ht="7.5" customHeight="1" thickBot="1">
      <c r="A23" s="55"/>
      <c r="B23" s="77"/>
      <c r="C23" s="78"/>
      <c r="D23" s="78"/>
      <c r="E23" s="79"/>
      <c r="F23" s="79"/>
      <c r="G23" s="79"/>
      <c r="H23" s="79"/>
    </row>
    <row r="24" spans="1:8" ht="12.75">
      <c r="A24" s="53"/>
      <c r="B24" s="53"/>
      <c r="C24" s="80"/>
      <c r="D24" s="80"/>
      <c r="E24" s="49"/>
      <c r="F24" s="49"/>
      <c r="G24" s="49"/>
      <c r="H24" s="49"/>
    </row>
    <row r="25" spans="1:8" ht="60">
      <c r="A25" s="81" t="s">
        <v>97</v>
      </c>
      <c r="B25" s="81" t="s">
        <v>98</v>
      </c>
      <c r="C25" s="81" t="s">
        <v>99</v>
      </c>
      <c r="D25" s="81" t="s">
        <v>100</v>
      </c>
      <c r="E25" s="82" t="s">
        <v>101</v>
      </c>
      <c r="F25" s="81" t="s">
        <v>102</v>
      </c>
      <c r="G25" s="83"/>
      <c r="H25" s="49"/>
    </row>
    <row r="26" spans="1:8" ht="15">
      <c r="A26" s="84">
        <v>1</v>
      </c>
      <c r="B26" s="85">
        <v>36422.59999999998</v>
      </c>
      <c r="C26" s="85">
        <v>594769.49</v>
      </c>
      <c r="D26" s="85">
        <v>592443.09</v>
      </c>
      <c r="E26" s="85">
        <v>128700</v>
      </c>
      <c r="F26" s="85">
        <f>+B26+C26-D26</f>
        <v>38749</v>
      </c>
      <c r="G26" s="86"/>
      <c r="H26" s="49"/>
    </row>
    <row r="27" spans="1:8" ht="12.75">
      <c r="A27" s="53"/>
      <c r="B27" s="53"/>
      <c r="C27" s="80"/>
      <c r="D27" s="80"/>
      <c r="E27" s="49"/>
      <c r="F27" s="49"/>
      <c r="G27" s="49"/>
      <c r="H27" s="49"/>
    </row>
    <row r="28" spans="1:5" ht="90">
      <c r="A28" s="81" t="s">
        <v>97</v>
      </c>
      <c r="B28" s="81" t="s">
        <v>103</v>
      </c>
      <c r="C28" s="81" t="s">
        <v>104</v>
      </c>
      <c r="D28" s="81" t="s">
        <v>105</v>
      </c>
      <c r="E28" s="81" t="s">
        <v>106</v>
      </c>
    </row>
    <row r="29" spans="1:5" ht="15">
      <c r="A29" s="87">
        <v>1</v>
      </c>
      <c r="B29" s="88">
        <v>43900</v>
      </c>
      <c r="C29" s="88">
        <f>+D26+E26</f>
        <v>721143.09</v>
      </c>
      <c r="D29" s="88">
        <v>828600</v>
      </c>
      <c r="E29" s="88">
        <f>+B29+C29-D29</f>
        <v>-63556.91000000003</v>
      </c>
    </row>
    <row r="30" spans="1:5" ht="12.75">
      <c r="A30" s="53"/>
      <c r="B30" s="53"/>
      <c r="C30" s="80"/>
      <c r="D30" s="80"/>
      <c r="E30" s="49"/>
    </row>
    <row r="31" ht="12.75">
      <c r="B31" t="s">
        <v>107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2011-03-25T07:28:13Z</dcterms:created>
  <dcterms:modified xsi:type="dcterms:W3CDTF">2011-04-12T13:14:04Z</dcterms:modified>
  <cp:category/>
  <cp:version/>
  <cp:contentType/>
  <cp:contentStatus/>
</cp:coreProperties>
</file>