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<sst xmlns="http://schemas.openxmlformats.org/spreadsheetml/2006/main" count="117" uniqueCount="106">
  <si>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</si>
  <si>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</si>
  <si>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</si>
  <si>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</si>
  <si>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</si>
  <si>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</si>
  <si>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</si>
  <si>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</si>
  <si>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</si>
  <si>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</si>
  <si>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</si>
  <si>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</si>
  <si>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</si>
  <si>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</si>
  <si>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</si>
  <si>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</si>
  <si>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</si>
  <si>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</si>
  <si>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</si>
  <si>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</si>
  <si>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</si>
  <si>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</si>
  <si>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</si>
  <si>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</si>
  <si>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</si>
  <si>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</si>
  <si>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</si>
  <si>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6480,00 руб. </t>
  </si>
  <si>
    <t>ООО "Домашние сети"</t>
  </si>
  <si>
    <t>ООО "Компания "Римиз""</t>
  </si>
  <si>
    <t>ОАО "Экотранс"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</si>
  <si>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</si>
  <si>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</si>
  <si>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</si>
  <si>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</si>
  <si>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</si>
  <si>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</si>
  <si>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</si>
  <si>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</si>
  <si>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</si>
  <si>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</si>
  <si>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</si>
  <si>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</si>
  <si>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</si>
  <si>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</si>
  <si>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</si>
  <si>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</si>
  <si>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</si>
  <si>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</si>
  <si>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</si>
  <si>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</si>
  <si>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</si>
  <si>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</si>
  <si>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</si>
  <si>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</si>
  <si>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</si>
  <si>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д.3</t>
  </si>
  <si>
    <t>герметизация швов</t>
  </si>
  <si>
    <t>Всего</t>
  </si>
  <si>
    <t>№ п/п</t>
  </si>
  <si>
    <t>Доля МО Сертолово, руб.</t>
  </si>
  <si>
    <t>Задолженность населения на 01.01.2011г., руб.</t>
  </si>
  <si>
    <t>Израсходованно, руб.</t>
  </si>
  <si>
    <t>Остаток средств  на лицевом счете на 01.01.2011г., руб.</t>
  </si>
  <si>
    <t>имущества жилого дома № 3  по ул. Молодцова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</si>
  <si>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</si>
  <si>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</si>
  <si>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</si>
  <si>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</si>
  <si>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</si>
  <si>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>ООО "Уют-Сервис", договор управления № Н/2008-18 от 01.05.2008г.</t>
  </si>
  <si>
    <t xml:space="preserve"> ООО"Технострой-3"</t>
  </si>
  <si>
    <t xml:space="preserve">Поступило от ООО "Компания "Римиз" за управление и содержание общедомового имущества, и за сбор ТБО 10803.25 руб. </t>
  </si>
  <si>
    <t xml:space="preserve">Поступило от ОАО "Экотранс" за управление и содержание общедомового имущества, и за сбор ТБО 11691.82 руб. </t>
  </si>
  <si>
    <t>Общая задолженность по дому  на 01.01.2012г.</t>
  </si>
  <si>
    <t>№ 3 по ул. Молодцова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</si>
  <si>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</si>
  <si>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</si>
  <si>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</si>
  <si>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496.53 </t>
    </r>
    <r>
      <rPr>
        <sz val="10"/>
        <rFont val="Arial Cyr"/>
        <family val="0"/>
      </rPr>
      <t>тыс.рублей, в том числе:</t>
    </r>
  </si>
  <si>
    <t>очистка козырьков от снега - 0.81 т.р.</t>
  </si>
  <si>
    <t>восстановление кирпичной кладки на чердаке - 3.00 т.р.</t>
  </si>
  <si>
    <t>окраска фасадов, скамеек, ограждений, входных дверей, мусоропроводных камер - 4.73 т.р.</t>
  </si>
  <si>
    <t>уборка подвала от ТБО и КГО - 3.94 т.р.</t>
  </si>
  <si>
    <t>замена стояков - 439.10 т.р.</t>
  </si>
  <si>
    <t>ремонт кровли, лестниц, смена стекол, замена дверных приборов - 9.67 т.р.</t>
  </si>
  <si>
    <t>смена труб, кранов, термометра, утепление трубопроводов - 16.38 т.р.</t>
  </si>
  <si>
    <t>изготовление и установка шиберов, решеток - 14.30 т.р.</t>
  </si>
  <si>
    <t>прочее - 4.60 т.р.</t>
  </si>
  <si>
    <t>Отчет о реализации программы капитального ремонта жилого фонда ООО "УЮТ-СЕРВИС" в соответствии с ФЗ № 185 за период с 01 января 2011г. по 31 декабря 2011г.  по адресу г.Сертолово, ул. Молодцова, д. 3</t>
  </si>
  <si>
    <t>224.2 м.п.</t>
  </si>
  <si>
    <t>ремонт лифтового оборудования</t>
  </si>
  <si>
    <t>подъезд №7</t>
  </si>
  <si>
    <t>экспертиза козырька подъезда</t>
  </si>
  <si>
    <t>подъезд №3</t>
  </si>
  <si>
    <t>замена стояков ХВС и ГВС</t>
  </si>
  <si>
    <t>68 м.п.</t>
  </si>
  <si>
    <t>замена тупиковой системы ГВС</t>
  </si>
  <si>
    <t>1247 м.п.</t>
  </si>
  <si>
    <t>изоляция трубопроводов ЦО и ГВС</t>
  </si>
  <si>
    <t>1245.5 м.п.</t>
  </si>
  <si>
    <t>Начислено за 2011 год, руб.</t>
  </si>
  <si>
    <t>Оплачено населением за 2011 год, руб.</t>
  </si>
  <si>
    <t>Задолженность населения на 01.01.2012г., руб.</t>
  </si>
  <si>
    <t>Оплачено населением и МО Сертолово за 2011 год, руб.</t>
  </si>
  <si>
    <t>Остаток средств  на лицевом счете на 01.01.2012г.,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</si>
</sst>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3" xfId="0" applyNumberForma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2" fontId="15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15" fillId="0" borderId="23" xfId="0" applyFont="1" applyBorder="1" applyAlignment="1">
      <alignment/>
    </xf>
    <xf numFmtId="0" fontId="15" fillId="0" borderId="23" xfId="0" applyFont="1" applyBorder="1" applyAlignment="1">
      <alignment horizontal="center"/>
    </xf>
    <xf numFmtId="2" fontId="15" fillId="0" borderId="23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9" xfId="0" applyFont="1" applyBorder="1" applyAlignment="1">
      <alignment/>
    </xf>
    <xf numFmtId="4" fontId="18" fillId="0" borderId="29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29" xfId="0" applyBorder="1" applyAlignment="1">
      <alignment/>
    </xf>
    <xf numFmtId="4" fontId="18" fillId="0" borderId="29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2" fontId="42" fillId="0" borderId="29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1"/>
  <sheetViews>
    <sheetView tabSelected="1" zoomScalePageLayoutView="0" workbookViewId="0" topLeftCell="C5">
      <selection activeCell="C8" sqref="C8:I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2" customWidth="1"/>
    <col min="4" max="4" width="14.375" style="32" customWidth="1"/>
    <col min="5" max="5" width="11.875" style="32" customWidth="1"/>
    <col min="6" max="6" width="13.25390625" style="32" customWidth="1"/>
    <col min="7" max="7" width="11.875" style="32" customWidth="1"/>
    <col min="8" max="8" width="14.375" style="32" customWidth="1"/>
    <col min="9" max="9" width="21.00390625" style="32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80" t="s">
        <v>1</v>
      </c>
      <c r="D5" s="80"/>
      <c r="E5" s="80"/>
      <c r="F5" s="80"/>
      <c r="G5" s="80"/>
      <c r="H5" s="80"/>
      <c r="I5" s="80"/>
    </row>
    <row r="6" spans="3:9" ht="12.75">
      <c r="C6" s="81" t="s">
        <v>2</v>
      </c>
      <c r="D6" s="81"/>
      <c r="E6" s="81"/>
      <c r="F6" s="81"/>
      <c r="G6" s="81"/>
      <c r="H6" s="81"/>
      <c r="I6" s="81"/>
    </row>
    <row r="7" spans="3:9" ht="12.75">
      <c r="C7" s="81" t="s">
        <v>64</v>
      </c>
      <c r="D7" s="81"/>
      <c r="E7" s="81"/>
      <c r="F7" s="81"/>
      <c r="G7" s="81"/>
      <c r="H7" s="81"/>
      <c r="I7" s="81"/>
    </row>
    <row r="8" spans="3:9" ht="6" customHeight="1" thickBot="1">
      <c r="C8" s="82"/>
      <c r="D8" s="82"/>
      <c r="E8" s="82"/>
      <c r="F8" s="82"/>
      <c r="G8" s="82"/>
      <c r="H8" s="82"/>
      <c r="I8" s="82"/>
    </row>
    <row r="9" spans="3:9" ht="50.25" customHeight="1" thickBot="1">
      <c r="C9" s="9" t="s">
        <v>3</v>
      </c>
      <c r="D9" s="10" t="s">
        <v>65</v>
      </c>
      <c r="E9" s="11" t="s">
        <v>66</v>
      </c>
      <c r="F9" s="11" t="s">
        <v>67</v>
      </c>
      <c r="G9" s="11" t="s">
        <v>4</v>
      </c>
      <c r="H9" s="11" t="s">
        <v>68</v>
      </c>
      <c r="I9" s="10" t="s">
        <v>5</v>
      </c>
    </row>
    <row r="10" spans="3:9" ht="13.5" customHeight="1" thickBot="1">
      <c r="C10" s="83" t="s">
        <v>6</v>
      </c>
      <c r="D10" s="84"/>
      <c r="E10" s="84"/>
      <c r="F10" s="84"/>
      <c r="G10" s="84"/>
      <c r="H10" s="84"/>
      <c r="I10" s="85"/>
    </row>
    <row r="11" spans="3:9" ht="13.5" customHeight="1" thickBot="1">
      <c r="C11" s="12" t="s">
        <v>7</v>
      </c>
      <c r="D11" s="13">
        <v>316124.6899999995</v>
      </c>
      <c r="E11" s="14">
        <f>1271551.17+2542998.61-3.2</f>
        <v>3814546.5799999996</v>
      </c>
      <c r="F11" s="14">
        <f>2660759.09+1076832.66</f>
        <v>3737591.75</v>
      </c>
      <c r="G11" s="14">
        <f>+E11</f>
        <v>3814546.5799999996</v>
      </c>
      <c r="H11" s="14">
        <f>+D11+E11-F11</f>
        <v>393079.5199999991</v>
      </c>
      <c r="I11" s="86" t="s">
        <v>69</v>
      </c>
    </row>
    <row r="12" spans="3:9" ht="13.5" customHeight="1" thickBot="1">
      <c r="C12" s="12" t="s">
        <v>8</v>
      </c>
      <c r="D12" s="13">
        <v>187789.95999999996</v>
      </c>
      <c r="E12" s="15">
        <f>797571.71-33089.26+699069.17-3746.6</f>
        <v>1459805.02</v>
      </c>
      <c r="F12" s="15">
        <f>645012.87+746386.02</f>
        <v>1391398.8900000001</v>
      </c>
      <c r="G12" s="14">
        <f>+E12</f>
        <v>1459805.02</v>
      </c>
      <c r="H12" s="14">
        <f>+D12+E12-F12</f>
        <v>256196.08999999985</v>
      </c>
      <c r="I12" s="93"/>
    </row>
    <row r="13" spans="3:9" ht="13.5" customHeight="1" thickBot="1">
      <c r="C13" s="12" t="s">
        <v>9</v>
      </c>
      <c r="D13" s="13">
        <v>103109.69000000006</v>
      </c>
      <c r="E13" s="15">
        <f>347095.9-5250.8+463857.02-18693.02</f>
        <v>787009.1000000001</v>
      </c>
      <c r="F13" s="15">
        <f>378761.69+375201.38</f>
        <v>753963.0700000001</v>
      </c>
      <c r="G13" s="14">
        <f>+E13</f>
        <v>787009.1000000001</v>
      </c>
      <c r="H13" s="14">
        <f>+D13+E13-F13</f>
        <v>136155.7200000001</v>
      </c>
      <c r="I13" s="93"/>
    </row>
    <row r="14" spans="3:9" ht="13.5" customHeight="1" thickBot="1">
      <c r="C14" s="12" t="s">
        <v>10</v>
      </c>
      <c r="D14" s="13">
        <v>53277.03999999998</v>
      </c>
      <c r="E14" s="15">
        <f>85837.75-479.84+116834.26-1787.43+156246.69-6272.46+102711.2-4199.13</f>
        <v>448891.04</v>
      </c>
      <c r="F14" s="15">
        <f>82794.63+127586.07+126169.98+89811.67</f>
        <v>426362.35</v>
      </c>
      <c r="G14" s="14">
        <f>+E14</f>
        <v>448891.04</v>
      </c>
      <c r="H14" s="14">
        <f>+D14+E14-F14</f>
        <v>75805.72999999998</v>
      </c>
      <c r="I14" s="94"/>
    </row>
    <row r="15" spans="3:9" ht="13.5" customHeight="1" thickBot="1">
      <c r="C15" s="12" t="s">
        <v>11</v>
      </c>
      <c r="D15" s="16">
        <f>SUM(D11:D14)</f>
        <v>660301.3799999994</v>
      </c>
      <c r="E15" s="16">
        <f>SUM(E11:E14)</f>
        <v>6510251.739999999</v>
      </c>
      <c r="F15" s="16">
        <f>SUM(F11:F14)</f>
        <v>6309316.0600000005</v>
      </c>
      <c r="G15" s="16">
        <f>SUM(G11:G14)</f>
        <v>6510251.739999999</v>
      </c>
      <c r="H15" s="16">
        <f>SUM(H11:H14)</f>
        <v>861237.059999999</v>
      </c>
      <c r="I15" s="12"/>
    </row>
    <row r="16" spans="3:9" ht="13.5" customHeight="1" thickBot="1">
      <c r="C16" s="84" t="s">
        <v>12</v>
      </c>
      <c r="D16" s="84"/>
      <c r="E16" s="84"/>
      <c r="F16" s="84"/>
      <c r="G16" s="84"/>
      <c r="H16" s="84"/>
      <c r="I16" s="84"/>
    </row>
    <row r="17" spans="3:9" ht="49.5" customHeight="1" thickBot="1">
      <c r="C17" s="17" t="s">
        <v>3</v>
      </c>
      <c r="D17" s="10" t="s">
        <v>65</v>
      </c>
      <c r="E17" s="11" t="s">
        <v>66</v>
      </c>
      <c r="F17" s="11" t="s">
        <v>67</v>
      </c>
      <c r="G17" s="11" t="s">
        <v>4</v>
      </c>
      <c r="H17" s="11" t="s">
        <v>68</v>
      </c>
      <c r="I17" s="18" t="s">
        <v>13</v>
      </c>
    </row>
    <row r="18" spans="3:9" ht="17.25" customHeight="1" thickBot="1">
      <c r="C18" s="9" t="s">
        <v>14</v>
      </c>
      <c r="D18" s="19">
        <v>196843.82000000007</v>
      </c>
      <c r="E18" s="20">
        <f>2472672.56+23.94</f>
        <v>2472696.5</v>
      </c>
      <c r="F18" s="20">
        <v>2414949.08</v>
      </c>
      <c r="G18" s="20">
        <f>+E18</f>
        <v>2472696.5</v>
      </c>
      <c r="H18" s="20">
        <f>+D18+E18-F18</f>
        <v>254591.24000000022</v>
      </c>
      <c r="I18" s="95" t="s">
        <v>70</v>
      </c>
    </row>
    <row r="19" spans="3:10" ht="18.75" customHeight="1" thickBot="1">
      <c r="C19" s="12" t="s">
        <v>15</v>
      </c>
      <c r="D19" s="13">
        <v>71844.46000000008</v>
      </c>
      <c r="E19" s="14">
        <f>392009.12+35.43</f>
        <v>392044.55</v>
      </c>
      <c r="F19" s="14">
        <v>407847.54</v>
      </c>
      <c r="G19" s="20">
        <v>496534.38</v>
      </c>
      <c r="H19" s="20">
        <f aca="true" t="shared" si="0" ref="H19:H24">+D19+E19-F19</f>
        <v>56041.47000000009</v>
      </c>
      <c r="I19" s="87"/>
      <c r="J19" s="21"/>
    </row>
    <row r="20" spans="3:9" ht="13.5" customHeight="1" thickBot="1">
      <c r="C20" s="17" t="s">
        <v>16</v>
      </c>
      <c r="D20" s="22">
        <v>60641.43000000005</v>
      </c>
      <c r="E20" s="14">
        <f>686758.11+2.28</f>
        <v>686760.39</v>
      </c>
      <c r="F20" s="14">
        <v>680948.18</v>
      </c>
      <c r="G20" s="20">
        <v>761739</v>
      </c>
      <c r="H20" s="20">
        <f t="shared" si="0"/>
        <v>66453.64000000001</v>
      </c>
      <c r="I20" s="23"/>
    </row>
    <row r="21" spans="3:9" ht="22.5" customHeight="1" thickBot="1">
      <c r="C21" s="12" t="s">
        <v>17</v>
      </c>
      <c r="D21" s="13">
        <v>33456.92000000004</v>
      </c>
      <c r="E21" s="14">
        <f>340387.04+31.61</f>
        <v>340418.64999999997</v>
      </c>
      <c r="F21" s="14">
        <v>335727.2</v>
      </c>
      <c r="G21" s="20">
        <f>+E21</f>
        <v>340418.64999999997</v>
      </c>
      <c r="H21" s="20">
        <f t="shared" si="0"/>
        <v>38148.369999999995</v>
      </c>
      <c r="I21" s="23" t="s">
        <v>18</v>
      </c>
    </row>
    <row r="22" spans="3:9" ht="13.5" customHeight="1" thickBot="1">
      <c r="C22" s="12" t="s">
        <v>19</v>
      </c>
      <c r="D22" s="13">
        <v>43675.67000000004</v>
      </c>
      <c r="E22" s="14">
        <f>509609.62+46.04</f>
        <v>509655.66</v>
      </c>
      <c r="F22" s="14">
        <v>500883</v>
      </c>
      <c r="G22" s="20">
        <f>+E22</f>
        <v>509655.66</v>
      </c>
      <c r="H22" s="20">
        <f t="shared" si="0"/>
        <v>52448.330000000075</v>
      </c>
      <c r="I22" s="23" t="s">
        <v>20</v>
      </c>
    </row>
    <row r="23" spans="3:9" ht="13.5" customHeight="1" thickBot="1">
      <c r="C23" s="12" t="s">
        <v>21</v>
      </c>
      <c r="D23" s="13">
        <v>2634.1899999999987</v>
      </c>
      <c r="E23" s="15">
        <f>28649.25+2.59</f>
        <v>28651.84</v>
      </c>
      <c r="F23" s="15">
        <v>28222.72</v>
      </c>
      <c r="G23" s="20">
        <f>+E23</f>
        <v>28651.84</v>
      </c>
      <c r="H23" s="20">
        <f t="shared" si="0"/>
        <v>3063.3099999999977</v>
      </c>
      <c r="I23" s="96" t="s">
        <v>22</v>
      </c>
    </row>
    <row r="24" spans="3:9" ht="13.5" customHeight="1" thickBot="1">
      <c r="C24" s="17" t="s">
        <v>23</v>
      </c>
      <c r="D24" s="13">
        <v>24673.189999999944</v>
      </c>
      <c r="E24" s="15">
        <f>333717.55-126.1</f>
        <v>333591.45</v>
      </c>
      <c r="F24" s="15">
        <v>323096.64</v>
      </c>
      <c r="G24" s="20">
        <f>+E24</f>
        <v>333591.45</v>
      </c>
      <c r="H24" s="20">
        <f t="shared" si="0"/>
        <v>35167.99999999994</v>
      </c>
      <c r="I24" s="23"/>
    </row>
    <row r="25" spans="3:9" ht="13.5" customHeight="1" thickBot="1">
      <c r="C25" s="12" t="s">
        <v>24</v>
      </c>
      <c r="D25" s="24">
        <v>8650.51000000001</v>
      </c>
      <c r="E25" s="15">
        <f>110060.82+9.94</f>
        <v>110070.76000000001</v>
      </c>
      <c r="F25" s="15">
        <v>108253.53</v>
      </c>
      <c r="G25" s="20">
        <f>+E25</f>
        <v>110070.76000000001</v>
      </c>
      <c r="H25" s="20">
        <f>+D25+E25-F25</f>
        <v>10467.74000000002</v>
      </c>
      <c r="I25" s="96" t="s">
        <v>71</v>
      </c>
    </row>
    <row r="26" spans="3:9" s="26" customFormat="1" ht="13.5" customHeight="1" thickBot="1">
      <c r="C26" s="12" t="s">
        <v>11</v>
      </c>
      <c r="D26" s="16">
        <f>SUM(D18:D25)</f>
        <v>442420.19000000024</v>
      </c>
      <c r="E26" s="16">
        <f>SUM(E18:E25)</f>
        <v>4873889.8</v>
      </c>
      <c r="F26" s="16">
        <f>SUM(F18:F25)</f>
        <v>4799927.89</v>
      </c>
      <c r="G26" s="16">
        <f>SUM(G18:G25)</f>
        <v>5053358.239999999</v>
      </c>
      <c r="H26" s="16">
        <f>SUM(H18:H25)</f>
        <v>516382.1000000003</v>
      </c>
      <c r="I26" s="25"/>
    </row>
    <row r="27" spans="3:9" ht="13.5" customHeight="1" thickBot="1">
      <c r="C27" s="88" t="s">
        <v>25</v>
      </c>
      <c r="D27" s="88"/>
      <c r="E27" s="88"/>
      <c r="F27" s="88"/>
      <c r="G27" s="88"/>
      <c r="H27" s="88"/>
      <c r="I27" s="88"/>
    </row>
    <row r="28" spans="3:9" ht="24.75" customHeight="1" thickBot="1">
      <c r="C28" s="28" t="s">
        <v>26</v>
      </c>
      <c r="D28" s="97" t="s">
        <v>27</v>
      </c>
      <c r="E28" s="98"/>
      <c r="F28" s="98"/>
      <c r="G28" s="98"/>
      <c r="H28" s="99"/>
      <c r="I28" s="27" t="s">
        <v>28</v>
      </c>
    </row>
    <row r="29" spans="3:9" ht="25.5" customHeight="1" thickBot="1">
      <c r="C29" s="28" t="s">
        <v>29</v>
      </c>
      <c r="D29" s="97" t="s">
        <v>72</v>
      </c>
      <c r="E29" s="98"/>
      <c r="F29" s="98"/>
      <c r="G29" s="98"/>
      <c r="H29" s="99"/>
      <c r="I29" s="29" t="s">
        <v>29</v>
      </c>
    </row>
    <row r="30" spans="3:9" ht="24.75" customHeight="1" thickBot="1">
      <c r="C30" s="28" t="s">
        <v>30</v>
      </c>
      <c r="D30" s="97" t="s">
        <v>73</v>
      </c>
      <c r="E30" s="98"/>
      <c r="F30" s="98"/>
      <c r="G30" s="98"/>
      <c r="H30" s="99"/>
      <c r="I30" s="29" t="s">
        <v>30</v>
      </c>
    </row>
    <row r="31" spans="3:8" ht="14.25" customHeight="1">
      <c r="C31" s="30" t="s">
        <v>74</v>
      </c>
      <c r="D31" s="30"/>
      <c r="E31" s="30"/>
      <c r="F31" s="30"/>
      <c r="G31" s="30"/>
      <c r="H31" s="31">
        <f>+H15+H26</f>
        <v>1377619.1599999992</v>
      </c>
    </row>
  </sheetData>
  <sheetProtection/>
  <mergeCells count="12">
    <mergeCell ref="D30:H30"/>
    <mergeCell ref="C16:I16"/>
    <mergeCell ref="I18:I19"/>
    <mergeCell ref="C27:I27"/>
    <mergeCell ref="D28:H28"/>
    <mergeCell ref="D29:H29"/>
    <mergeCell ref="I11:I14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9" width="15.125" style="0" customWidth="1"/>
  </cols>
  <sheetData>
    <row r="1" spans="1:9" ht="12.75">
      <c r="A1" s="100" t="s">
        <v>31</v>
      </c>
      <c r="B1" s="100"/>
      <c r="C1" s="100"/>
      <c r="D1" s="100"/>
      <c r="E1" s="100"/>
      <c r="F1" s="100"/>
      <c r="G1" s="100"/>
      <c r="H1" s="100"/>
      <c r="I1" s="100"/>
    </row>
    <row r="2" spans="1:9" ht="12.75">
      <c r="A2" s="100" t="s">
        <v>32</v>
      </c>
      <c r="B2" s="100"/>
      <c r="C2" s="100"/>
      <c r="D2" s="100"/>
      <c r="E2" s="100"/>
      <c r="F2" s="100"/>
      <c r="G2" s="100"/>
      <c r="H2" s="100"/>
      <c r="I2" s="100"/>
    </row>
    <row r="3" spans="1:9" ht="12.75">
      <c r="A3" s="100" t="s">
        <v>75</v>
      </c>
      <c r="B3" s="100"/>
      <c r="C3" s="100"/>
      <c r="D3" s="100"/>
      <c r="E3" s="100"/>
      <c r="F3" s="100"/>
      <c r="G3" s="100"/>
      <c r="H3" s="100"/>
      <c r="I3" s="100"/>
    </row>
    <row r="4" spans="1:9" ht="51">
      <c r="A4" s="101" t="s">
        <v>33</v>
      </c>
      <c r="B4" s="102" t="s">
        <v>76</v>
      </c>
      <c r="C4" s="102" t="s">
        <v>77</v>
      </c>
      <c r="D4" s="102" t="s">
        <v>34</v>
      </c>
      <c r="E4" s="102" t="s">
        <v>35</v>
      </c>
      <c r="F4" s="102" t="s">
        <v>36</v>
      </c>
      <c r="G4" s="102" t="s">
        <v>37</v>
      </c>
      <c r="H4" s="102" t="s">
        <v>78</v>
      </c>
      <c r="I4" s="101" t="s">
        <v>38</v>
      </c>
    </row>
    <row r="5" spans="1:9" ht="15">
      <c r="A5" s="103" t="s">
        <v>39</v>
      </c>
      <c r="B5" s="103">
        <v>-87.99000000000004</v>
      </c>
      <c r="C5" s="104">
        <v>-95.10483</v>
      </c>
      <c r="D5" s="104">
        <v>392.04455</v>
      </c>
      <c r="E5" s="104">
        <v>407.84754</v>
      </c>
      <c r="F5" s="104">
        <v>28.97507</v>
      </c>
      <c r="G5" s="104">
        <v>496.53438</v>
      </c>
      <c r="H5" s="104">
        <v>56.04147</v>
      </c>
      <c r="I5" s="104">
        <f>B5+D5+F5-G5</f>
        <v>-163.50476000000003</v>
      </c>
    </row>
    <row r="7" ht="15">
      <c r="A7" t="s">
        <v>79</v>
      </c>
    </row>
    <row r="8" ht="12.75">
      <c r="A8" t="s">
        <v>80</v>
      </c>
    </row>
    <row r="9" ht="12.75">
      <c r="A9" t="s">
        <v>81</v>
      </c>
    </row>
    <row r="10" ht="12.75">
      <c r="A10" t="s">
        <v>82</v>
      </c>
    </row>
    <row r="11" ht="12.75">
      <c r="A11" t="s">
        <v>83</v>
      </c>
    </row>
    <row r="12" ht="12.75">
      <c r="A12" t="s">
        <v>84</v>
      </c>
    </row>
    <row r="13" ht="12.75">
      <c r="A13" t="s">
        <v>85</v>
      </c>
    </row>
    <row r="14" ht="12.75">
      <c r="A14" t="s">
        <v>86</v>
      </c>
    </row>
    <row r="15" ht="12.75">
      <c r="A15" t="s">
        <v>87</v>
      </c>
    </row>
    <row r="16" ht="12.75">
      <c r="A16" t="s">
        <v>88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.625" style="0" customWidth="1"/>
    <col min="2" max="2" width="18.125" style="0" customWidth="1"/>
    <col min="3" max="3" width="38.1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89" t="s">
        <v>89</v>
      </c>
      <c r="B1" s="89"/>
      <c r="C1" s="89"/>
      <c r="D1" s="89"/>
      <c r="E1" s="89"/>
      <c r="F1" s="89"/>
      <c r="G1" s="89"/>
      <c r="H1" s="33"/>
    </row>
    <row r="2" spans="1:7" ht="29.25" customHeight="1" thickBot="1">
      <c r="A2" s="90"/>
      <c r="B2" s="90"/>
      <c r="C2" s="90"/>
      <c r="D2" s="90"/>
      <c r="E2" s="90"/>
      <c r="F2" s="90"/>
      <c r="G2" s="90"/>
    </row>
    <row r="3" spans="1:8" ht="13.5" thickBot="1">
      <c r="A3" s="34"/>
      <c r="B3" s="35"/>
      <c r="C3" s="36"/>
      <c r="D3" s="35"/>
      <c r="E3" s="37"/>
      <c r="F3" s="91" t="s">
        <v>40</v>
      </c>
      <c r="G3" s="92"/>
      <c r="H3" s="35"/>
    </row>
    <row r="4" spans="1:8" ht="12.75">
      <c r="A4" s="38" t="s">
        <v>41</v>
      </c>
      <c r="B4" s="39" t="s">
        <v>42</v>
      </c>
      <c r="C4" s="40" t="s">
        <v>43</v>
      </c>
      <c r="D4" s="39" t="s">
        <v>44</v>
      </c>
      <c r="E4" s="41" t="s">
        <v>45</v>
      </c>
      <c r="F4" s="42"/>
      <c r="G4" s="42"/>
      <c r="H4" s="42" t="s">
        <v>46</v>
      </c>
    </row>
    <row r="5" spans="1:8" ht="12.75">
      <c r="A5" s="38" t="s">
        <v>47</v>
      </c>
      <c r="B5" s="39"/>
      <c r="C5" s="40"/>
      <c r="D5" s="39" t="s">
        <v>48</v>
      </c>
      <c r="E5" s="43" t="s">
        <v>49</v>
      </c>
      <c r="F5" s="39" t="s">
        <v>50</v>
      </c>
      <c r="G5" s="39" t="s">
        <v>51</v>
      </c>
      <c r="H5" s="39"/>
    </row>
    <row r="6" spans="1:8" ht="12.75">
      <c r="A6" s="38"/>
      <c r="B6" s="39"/>
      <c r="C6" s="40"/>
      <c r="D6" s="39" t="s">
        <v>52</v>
      </c>
      <c r="E6" s="44"/>
      <c r="F6" s="39" t="s">
        <v>53</v>
      </c>
      <c r="G6" s="39" t="s">
        <v>54</v>
      </c>
      <c r="H6" s="45"/>
    </row>
    <row r="7" spans="1:8" ht="12.75">
      <c r="A7" s="46"/>
      <c r="B7" s="45"/>
      <c r="C7" s="47"/>
      <c r="D7" s="45"/>
      <c r="E7" s="44"/>
      <c r="F7" s="45"/>
      <c r="G7" s="39" t="s">
        <v>55</v>
      </c>
      <c r="H7" s="45"/>
    </row>
    <row r="8" spans="1:8" ht="13.5" thickBot="1">
      <c r="A8" s="48"/>
      <c r="B8" s="49"/>
      <c r="C8" s="50"/>
      <c r="D8" s="49"/>
      <c r="E8" s="51"/>
      <c r="F8" s="49"/>
      <c r="G8" s="49"/>
      <c r="H8" s="49"/>
    </row>
    <row r="9" spans="1:8" ht="12.75">
      <c r="A9" s="35"/>
      <c r="B9" s="37"/>
      <c r="C9" s="34"/>
      <c r="D9" s="35"/>
      <c r="E9" s="37"/>
      <c r="F9" s="37"/>
      <c r="G9" s="37"/>
      <c r="H9" s="37"/>
    </row>
    <row r="10" spans="1:8" ht="12.75">
      <c r="A10" s="39">
        <v>1</v>
      </c>
      <c r="B10" s="44" t="s">
        <v>56</v>
      </c>
      <c r="C10" s="38" t="s">
        <v>57</v>
      </c>
      <c r="D10" s="39" t="s">
        <v>90</v>
      </c>
      <c r="E10" s="52">
        <v>324.059</v>
      </c>
      <c r="F10" s="53">
        <v>324.059</v>
      </c>
      <c r="G10" s="53">
        <f aca="true" t="shared" si="0" ref="G10:G15">+E10-F10</f>
        <v>0</v>
      </c>
      <c r="H10" s="43"/>
    </row>
    <row r="11" spans="1:8" ht="12.75">
      <c r="A11" s="39"/>
      <c r="B11" s="44"/>
      <c r="C11" s="40" t="s">
        <v>91</v>
      </c>
      <c r="D11" s="39" t="s">
        <v>92</v>
      </c>
      <c r="E11" s="53">
        <v>61.131</v>
      </c>
      <c r="F11" s="53">
        <v>61.131</v>
      </c>
      <c r="G11" s="53">
        <f t="shared" si="0"/>
        <v>0</v>
      </c>
      <c r="H11" s="43"/>
    </row>
    <row r="12" spans="1:8" ht="12.75">
      <c r="A12" s="39"/>
      <c r="B12" s="44"/>
      <c r="C12" s="38" t="s">
        <v>93</v>
      </c>
      <c r="D12" s="39" t="s">
        <v>94</v>
      </c>
      <c r="E12" s="52">
        <v>30</v>
      </c>
      <c r="F12" s="53">
        <v>30</v>
      </c>
      <c r="G12" s="53">
        <f t="shared" si="0"/>
        <v>0</v>
      </c>
      <c r="H12" s="43"/>
    </row>
    <row r="13" spans="1:8" ht="12.75">
      <c r="A13" s="39"/>
      <c r="B13" s="44"/>
      <c r="C13" s="38" t="s">
        <v>95</v>
      </c>
      <c r="D13" s="39" t="s">
        <v>96</v>
      </c>
      <c r="E13" s="53">
        <v>203.213</v>
      </c>
      <c r="F13" s="53">
        <v>203.21</v>
      </c>
      <c r="G13" s="53">
        <f t="shared" si="0"/>
        <v>0.002999999999985903</v>
      </c>
      <c r="H13" s="43"/>
    </row>
    <row r="14" spans="1:8" ht="12.75">
      <c r="A14" s="39"/>
      <c r="B14" s="44"/>
      <c r="C14" s="38" t="s">
        <v>97</v>
      </c>
      <c r="D14" s="39" t="s">
        <v>98</v>
      </c>
      <c r="E14" s="53">
        <v>2149.421</v>
      </c>
      <c r="F14" s="53">
        <v>106.336</v>
      </c>
      <c r="G14" s="53">
        <f t="shared" si="0"/>
        <v>2043.0849999999998</v>
      </c>
      <c r="H14" s="43"/>
    </row>
    <row r="15" spans="1:8" ht="12.75">
      <c r="A15" s="39"/>
      <c r="B15" s="44"/>
      <c r="C15" s="38" t="s">
        <v>99</v>
      </c>
      <c r="D15" s="39" t="s">
        <v>100</v>
      </c>
      <c r="E15" s="53">
        <v>740</v>
      </c>
      <c r="F15" s="53">
        <v>37</v>
      </c>
      <c r="G15" s="53">
        <f t="shared" si="0"/>
        <v>703</v>
      </c>
      <c r="H15" s="43"/>
    </row>
    <row r="16" spans="1:8" ht="12.75">
      <c r="A16" s="39"/>
      <c r="B16" s="44"/>
      <c r="C16" s="38"/>
      <c r="D16" s="39"/>
      <c r="E16" s="54"/>
      <c r="F16" s="55"/>
      <c r="G16" s="53"/>
      <c r="H16" s="56"/>
    </row>
    <row r="17" spans="1:8" ht="12.75">
      <c r="A17" s="39"/>
      <c r="B17" s="44"/>
      <c r="C17" s="57" t="s">
        <v>58</v>
      </c>
      <c r="D17" s="58"/>
      <c r="E17" s="59">
        <f>SUM(E10:E16)</f>
        <v>3507.8239999999996</v>
      </c>
      <c r="F17" s="59">
        <f>SUM(F10:F16)</f>
        <v>761.7360000000001</v>
      </c>
      <c r="G17" s="59">
        <f>SUM(G10:G16)</f>
        <v>2746.0879999999997</v>
      </c>
      <c r="H17" s="43"/>
    </row>
    <row r="18" spans="1:8" ht="13.5" thickBot="1">
      <c r="A18" s="60"/>
      <c r="B18" s="61"/>
      <c r="C18" s="62"/>
      <c r="D18" s="63"/>
      <c r="E18" s="54"/>
      <c r="F18" s="54"/>
      <c r="G18" s="54"/>
      <c r="H18" s="56"/>
    </row>
    <row r="19" spans="1:8" ht="12.75">
      <c r="A19" s="35"/>
      <c r="B19" s="37"/>
      <c r="C19" s="64"/>
      <c r="D19" s="64"/>
      <c r="E19" s="65"/>
      <c r="F19" s="65"/>
      <c r="G19" s="65"/>
      <c r="H19" s="64"/>
    </row>
    <row r="20" spans="1:8" ht="12.75">
      <c r="A20" s="45"/>
      <c r="B20" s="66" t="s">
        <v>11</v>
      </c>
      <c r="C20" s="67"/>
      <c r="D20" s="67"/>
      <c r="E20" s="68">
        <f>E17</f>
        <v>3507.8239999999996</v>
      </c>
      <c r="F20" s="68">
        <f>F17</f>
        <v>761.7360000000001</v>
      </c>
      <c r="G20" s="68">
        <f>G17</f>
        <v>2746.0879999999997</v>
      </c>
      <c r="H20" s="68">
        <f>H17</f>
        <v>0</v>
      </c>
    </row>
    <row r="21" spans="1:8" ht="13.5" thickBot="1">
      <c r="A21" s="49"/>
      <c r="B21" s="51"/>
      <c r="C21" s="69"/>
      <c r="D21" s="69"/>
      <c r="E21" s="70"/>
      <c r="F21" s="70"/>
      <c r="G21" s="70"/>
      <c r="H21" s="70"/>
    </row>
    <row r="22" spans="1:8" ht="12.75">
      <c r="A22" s="47"/>
      <c r="B22" s="47"/>
      <c r="C22" s="71"/>
      <c r="D22" s="71"/>
      <c r="E22" s="40"/>
      <c r="F22" s="40"/>
      <c r="G22" s="40"/>
      <c r="H22" s="40"/>
    </row>
    <row r="23" spans="1:8" ht="60">
      <c r="A23" s="72" t="s">
        <v>59</v>
      </c>
      <c r="B23" s="72" t="s">
        <v>61</v>
      </c>
      <c r="C23" s="72" t="s">
        <v>101</v>
      </c>
      <c r="D23" s="72" t="s">
        <v>102</v>
      </c>
      <c r="E23" s="73" t="s">
        <v>60</v>
      </c>
      <c r="F23" s="72" t="s">
        <v>103</v>
      </c>
      <c r="G23" s="74"/>
      <c r="H23" s="40"/>
    </row>
    <row r="24" spans="1:8" ht="15">
      <c r="A24" s="75">
        <v>1</v>
      </c>
      <c r="B24" s="76">
        <v>60641.43000000005</v>
      </c>
      <c r="C24" s="76">
        <v>686760.39</v>
      </c>
      <c r="D24" s="76">
        <v>680948.18</v>
      </c>
      <c r="E24" s="76">
        <v>81529.12</v>
      </c>
      <c r="F24" s="76">
        <f>B24+C24-D24</f>
        <v>66453.64000000001</v>
      </c>
      <c r="G24" s="77"/>
      <c r="H24" s="40"/>
    </row>
    <row r="25" spans="1:8" ht="12.75">
      <c r="A25" s="47"/>
      <c r="B25" s="47"/>
      <c r="C25" s="71"/>
      <c r="D25" s="71"/>
      <c r="E25" s="40"/>
      <c r="F25" s="40"/>
      <c r="G25" s="40"/>
      <c r="H25" s="40"/>
    </row>
    <row r="26" spans="1:8" ht="90">
      <c r="A26" s="72" t="s">
        <v>59</v>
      </c>
      <c r="B26" s="72" t="s">
        <v>63</v>
      </c>
      <c r="C26" s="72" t="s">
        <v>104</v>
      </c>
      <c r="D26" s="72" t="s">
        <v>62</v>
      </c>
      <c r="E26" s="72" t="s">
        <v>105</v>
      </c>
      <c r="F26" s="40"/>
      <c r="G26" s="40"/>
      <c r="H26" s="40"/>
    </row>
    <row r="27" spans="1:8" ht="15">
      <c r="A27" s="78">
        <v>1</v>
      </c>
      <c r="B27" s="79">
        <v>-183643.58999999985</v>
      </c>
      <c r="C27" s="79">
        <f>+D24+E24</f>
        <v>762477.3</v>
      </c>
      <c r="D27" s="79">
        <v>761739</v>
      </c>
      <c r="E27" s="79">
        <f>+B27+C27-D27</f>
        <v>-182905.2899999998</v>
      </c>
      <c r="F27" s="40"/>
      <c r="G27" s="40"/>
      <c r="H27" s="40"/>
    </row>
    <row r="28" spans="1:8" ht="12.75">
      <c r="A28" s="47"/>
      <c r="B28" s="47"/>
      <c r="C28" s="71"/>
      <c r="D28" s="71"/>
      <c r="E28" s="40"/>
      <c r="F28" s="40"/>
      <c r="G28" s="40"/>
      <c r="H28" s="40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2011-03-25T07:18:52Z</dcterms:created>
  <dcterms:modified xsi:type="dcterms:W3CDTF">2012-04-24T13:27:41Z</dcterms:modified>
  <cp:category/>
  <cp:version/>
  <cp:contentType/>
  <cp:contentStatus/>
</cp:coreProperties>
</file>