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'кап.рем.'!$3:$8</definedName>
  </definedNames>
  <calcPr fullCalcOnLoad="1"/>
</workbook>
</file>

<file path=xl/sharedStrings.xml><?xml version="1.0" encoding="utf-8"?>
<sst xmlns="http://schemas.openxmlformats.org/spreadsheetml/2006/main" count="95" uniqueCount="86">
  <si>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</si>
  <si>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</si>
  <si>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</si>
  <si>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</si>
  <si>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</si>
  <si>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</si>
  <si>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</si>
  <si>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</si>
  <si>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</si>
  <si>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</si>
  <si>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</si>
  <si>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</si>
  <si>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</si>
  <si>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</si>
  <si>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</si>
  <si>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</si>
  <si>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</si>
  <si>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</si>
  <si>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</si>
  <si>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</si>
  <si>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</si>
  <si>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</si>
  <si>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</si>
  <si>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</si>
  <si>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</si>
  <si>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</si>
  <si>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</si>
  <si>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</si>
  <si>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</si>
  <si>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</si>
  <si>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</si>
  <si>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</si>
  <si>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</si>
  <si>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</si>
  <si>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</si>
  <si>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</si>
  <si>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</si>
  <si>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</si>
  <si>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</si>
  <si>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</si>
  <si>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</si>
  <si>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</si>
  <si>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</si>
  <si>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</si>
  <si>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</si>
  <si>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</si>
  <si>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</si>
  <si>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</si>
  <si>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</si>
  <si>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</si>
  <si>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</si>
  <si>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</si>
  <si>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</si>
  <si>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ул.Молодежная, д. 1</t>
  </si>
  <si>
    <t>Всего</t>
  </si>
  <si>
    <t>№ п/п</t>
  </si>
  <si>
    <t>Доля МО Сертолово, руб.</t>
  </si>
  <si>
    <t>Задолженность населения на 01.01.2011г., руб.</t>
  </si>
  <si>
    <t>Израсходованно, руб.</t>
  </si>
  <si>
    <t>Остаток средств  на лицевом счете на 01.01.2011г., руб.</t>
  </si>
  <si>
    <t>имущества жилого дома № 1  по ул. Молодежная с 01.01.2011г. по 31.12.2011г.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</si>
  <si>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</si>
  <si>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</si>
  <si>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</si>
  <si>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</si>
  <si>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>ОАО"ТСК", ОАО "Сертоловский Водоканал", ООО"ЦБИ"</t>
  </si>
  <si>
    <t>ООО "Уют-Сервис", договор управления № Н/2008-16 от 01.05.2008г.</t>
  </si>
  <si>
    <t>ООО "СЗЛК", ООО ИЦ "Ликон", ОАО "ПСК"</t>
  </si>
  <si>
    <t xml:space="preserve"> ООО"Технострой-3"</t>
  </si>
  <si>
    <t>Общая задолженность по дому  на 01.01.2012г.</t>
  </si>
  <si>
    <t>№1  по ул. Молодежная с 01.01.2011г. по 31.12.2011г.</t>
  </si>
  <si>
    <t>Остаток на 01.01.2011г., тыс.руб.</t>
  </si>
  <si>
    <t>Остаток на 01.01.2011г., тыс.руб. (получено)</t>
  </si>
  <si>
    <t>Задолженность населения на 01.01.2012г.,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</si>
  <si>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11.17 </t>
    </r>
    <r>
      <rPr>
        <sz val="10"/>
        <rFont val="Arial Cyr"/>
        <family val="0"/>
      </rPr>
      <t>тыс.рублей, в том числе:</t>
    </r>
  </si>
  <si>
    <t>очистка кровли и козырьков от снега - 3.58 т.р.</t>
  </si>
  <si>
    <t>окраска пухто, фасадов, дверей - 3.44 т.р.</t>
  </si>
  <si>
    <t>прочее - 4.15 т.р.</t>
  </si>
  <si>
    <t>Отчет о реализации программы капитального ремонта жилого фонда ООО "УЮТ-СЕРВИС" в соответствии с ФЗ № 185 за период с 01 января 2011г. по 31 декабря 2011г.  по адресу г.Сертолово, ул. Молодежная, д. 1</t>
  </si>
  <si>
    <t>замена тупиковой системы ГВС</t>
  </si>
  <si>
    <t>150 м.п.</t>
  </si>
  <si>
    <t>Начислено за 2011 год, руб.</t>
  </si>
  <si>
    <t>Оплачено населением за 2011 год, руб.</t>
  </si>
  <si>
    <t>Задолженность населения на 01.01.2012г., руб.</t>
  </si>
  <si>
    <t>Оплачено населением и МО Сертолово за 2011 год, руб.</t>
  </si>
  <si>
    <t>Остаток средств  на лицевом счете на 01.01.2012г.,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</si>
</sst>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/>
      <right>
        <color indexed="63"/>
      </right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2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13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3" fillId="0" borderId="16" xfId="0" applyFont="1" applyFill="1" applyBorder="1" applyAlignment="1">
      <alignment horizontal="center" vertical="top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6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2" fontId="0" fillId="0" borderId="0" xfId="0" applyNumberFormat="1" applyAlignment="1">
      <alignment/>
    </xf>
    <xf numFmtId="2" fontId="0" fillId="0" borderId="19" xfId="0" applyNumberForma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2" fontId="16" fillId="0" borderId="24" xfId="0" applyNumberFormat="1" applyFont="1" applyBorder="1" applyAlignment="1">
      <alignment horizontal="center"/>
    </xf>
    <xf numFmtId="2" fontId="16" fillId="0" borderId="25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16" fillId="0" borderId="23" xfId="0" applyFont="1" applyBorder="1" applyAlignment="1">
      <alignment/>
    </xf>
    <xf numFmtId="2" fontId="16" fillId="0" borderId="19" xfId="0" applyNumberFormat="1" applyFont="1" applyBorder="1" applyAlignment="1">
      <alignment horizontal="center"/>
    </xf>
    <xf numFmtId="2" fontId="16" fillId="0" borderId="23" xfId="61" applyNumberFormat="1" applyFont="1" applyBorder="1" applyAlignment="1">
      <alignment horizontal="center"/>
    </xf>
    <xf numFmtId="2" fontId="16" fillId="0" borderId="23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19" fillId="0" borderId="28" xfId="0" applyFont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8" xfId="0" applyFont="1" applyBorder="1" applyAlignment="1">
      <alignment/>
    </xf>
    <xf numFmtId="4" fontId="19" fillId="0" borderId="28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0" fillId="0" borderId="28" xfId="0" applyBorder="1" applyAlignment="1">
      <alignment/>
    </xf>
    <xf numFmtId="4" fontId="19" fillId="0" borderId="28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/>
    </xf>
    <xf numFmtId="2" fontId="43" fillId="0" borderId="28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20" xfId="0" applyBorder="1" applyAlignment="1">
      <alignment/>
    </xf>
    <xf numFmtId="0" fontId="0" fillId="0" borderId="3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29"/>
  <sheetViews>
    <sheetView tabSelected="1" zoomScalePageLayoutView="0" workbookViewId="0" topLeftCell="C5">
      <selection activeCell="C10" sqref="C10:I10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30" customWidth="1"/>
    <col min="4" max="4" width="14.375" style="30" customWidth="1"/>
    <col min="5" max="5" width="11.875" style="30" customWidth="1"/>
    <col min="6" max="6" width="13.25390625" style="30" customWidth="1"/>
    <col min="7" max="7" width="11.875" style="30" customWidth="1"/>
    <col min="8" max="8" width="14.375" style="30" customWidth="1"/>
    <col min="9" max="9" width="21.00390625" style="30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76" t="s">
        <v>1</v>
      </c>
      <c r="D5" s="76"/>
      <c r="E5" s="76"/>
      <c r="F5" s="76"/>
      <c r="G5" s="76"/>
      <c r="H5" s="76"/>
      <c r="I5" s="76"/>
    </row>
    <row r="6" spans="3:9" ht="12.75">
      <c r="C6" s="77" t="s">
        <v>2</v>
      </c>
      <c r="D6" s="77"/>
      <c r="E6" s="77"/>
      <c r="F6" s="77"/>
      <c r="G6" s="77"/>
      <c r="H6" s="77"/>
      <c r="I6" s="77"/>
    </row>
    <row r="7" spans="3:9" ht="12.75">
      <c r="C7" s="77" t="s">
        <v>60</v>
      </c>
      <c r="D7" s="77"/>
      <c r="E7" s="77"/>
      <c r="F7" s="77"/>
      <c r="G7" s="77"/>
      <c r="H7" s="77"/>
      <c r="I7" s="77"/>
    </row>
    <row r="8" spans="3:9" ht="6" customHeight="1" thickBot="1">
      <c r="C8" s="78"/>
      <c r="D8" s="78"/>
      <c r="E8" s="78"/>
      <c r="F8" s="78"/>
      <c r="G8" s="78"/>
      <c r="H8" s="78"/>
      <c r="I8" s="78"/>
    </row>
    <row r="9" spans="3:9" ht="50.25" customHeight="1" thickBot="1">
      <c r="C9" s="9" t="s">
        <v>3</v>
      </c>
      <c r="D9" s="10" t="s">
        <v>61</v>
      </c>
      <c r="E9" s="11" t="s">
        <v>62</v>
      </c>
      <c r="F9" s="11" t="s">
        <v>63</v>
      </c>
      <c r="G9" s="11" t="s">
        <v>4</v>
      </c>
      <c r="H9" s="11" t="s">
        <v>64</v>
      </c>
      <c r="I9" s="10" t="s">
        <v>5</v>
      </c>
    </row>
    <row r="10" spans="3:9" ht="13.5" customHeight="1" thickBot="1">
      <c r="C10" s="79" t="s">
        <v>6</v>
      </c>
      <c r="D10" s="80"/>
      <c r="E10" s="80"/>
      <c r="F10" s="80"/>
      <c r="G10" s="80"/>
      <c r="H10" s="80"/>
      <c r="I10" s="81"/>
    </row>
    <row r="11" spans="3:9" ht="13.5" customHeight="1" thickBot="1">
      <c r="C11" s="12" t="s">
        <v>7</v>
      </c>
      <c r="D11" s="13">
        <v>35515.70999999996</v>
      </c>
      <c r="E11" s="14">
        <f>468818.84-6389.6+937604.46+6389.6</f>
        <v>1406423.3</v>
      </c>
      <c r="F11" s="14">
        <f>953354.7+404437.32</f>
        <v>1357792.02</v>
      </c>
      <c r="G11" s="14">
        <f>+E11</f>
        <v>1406423.3</v>
      </c>
      <c r="H11" s="14">
        <f>+D11+E11-F11</f>
        <v>84146.98999999999</v>
      </c>
      <c r="I11" s="82" t="s">
        <v>65</v>
      </c>
    </row>
    <row r="12" spans="3:9" ht="13.5" customHeight="1" thickBot="1">
      <c r="C12" s="12" t="s">
        <v>8</v>
      </c>
      <c r="D12" s="13">
        <v>16607.880000000005</v>
      </c>
      <c r="E12" s="15">
        <f>203906.85-7957.21+177627.87+2053.77</f>
        <v>375631.28</v>
      </c>
      <c r="F12" s="15">
        <f>173318.79+190979.35</f>
        <v>364298.14</v>
      </c>
      <c r="G12" s="14">
        <f>+E12</f>
        <v>375631.28</v>
      </c>
      <c r="H12" s="14">
        <f>+D12+E12-F12</f>
        <v>27941.02000000002</v>
      </c>
      <c r="I12" s="89"/>
    </row>
    <row r="13" spans="3:9" ht="13.5" customHeight="1" thickBot="1">
      <c r="C13" s="12" t="s">
        <v>9</v>
      </c>
      <c r="D13" s="13">
        <v>10730.320000000036</v>
      </c>
      <c r="E13" s="15">
        <f>125795.77-4875+85443.63-685.65</f>
        <v>205678.75000000003</v>
      </c>
      <c r="F13" s="15">
        <f>93078.97+108151.86</f>
        <v>201230.83000000002</v>
      </c>
      <c r="G13" s="14">
        <f>+E13</f>
        <v>205678.75000000003</v>
      </c>
      <c r="H13" s="14">
        <f>+D13+E13-F13</f>
        <v>15178.240000000049</v>
      </c>
      <c r="I13" s="89"/>
    </row>
    <row r="14" spans="3:9" ht="13.5" customHeight="1" thickBot="1">
      <c r="C14" s="12" t="s">
        <v>10</v>
      </c>
      <c r="D14" s="13">
        <v>5322.690000000002</v>
      </c>
      <c r="E14" s="15">
        <f>28739.37-229.03+20954.28+219.19+42373.36-1634.86+26259.08-1012.81</f>
        <v>115668.58</v>
      </c>
      <c r="F14" s="15">
        <f>22331.85+36430.2+31287.96+22302.91</f>
        <v>112352.92</v>
      </c>
      <c r="G14" s="14">
        <f>+E14</f>
        <v>115668.58</v>
      </c>
      <c r="H14" s="14">
        <f>+D14+E14-F14</f>
        <v>8638.350000000006</v>
      </c>
      <c r="I14" s="90"/>
    </row>
    <row r="15" spans="3:9" ht="13.5" customHeight="1" thickBot="1">
      <c r="C15" s="12" t="s">
        <v>11</v>
      </c>
      <c r="D15" s="16">
        <f>SUM(D11:D14)</f>
        <v>68176.6</v>
      </c>
      <c r="E15" s="16">
        <f>SUM(E11:E14)</f>
        <v>2103401.91</v>
      </c>
      <c r="F15" s="16">
        <f>SUM(F11:F14)</f>
        <v>2035673.9100000001</v>
      </c>
      <c r="G15" s="16">
        <f>SUM(G11:G14)</f>
        <v>2103401.91</v>
      </c>
      <c r="H15" s="16">
        <f>SUM(H11:H14)</f>
        <v>135904.60000000006</v>
      </c>
      <c r="I15" s="17"/>
    </row>
    <row r="16" spans="3:9" ht="13.5" customHeight="1" thickBot="1">
      <c r="C16" s="80" t="s">
        <v>12</v>
      </c>
      <c r="D16" s="80"/>
      <c r="E16" s="80"/>
      <c r="F16" s="80"/>
      <c r="G16" s="80"/>
      <c r="H16" s="80"/>
      <c r="I16" s="80"/>
    </row>
    <row r="17" spans="3:9" ht="40.5" customHeight="1" thickBot="1">
      <c r="C17" s="18" t="s">
        <v>3</v>
      </c>
      <c r="D17" s="10" t="s">
        <v>61</v>
      </c>
      <c r="E17" s="11" t="s">
        <v>62</v>
      </c>
      <c r="F17" s="11" t="s">
        <v>63</v>
      </c>
      <c r="G17" s="11" t="s">
        <v>4</v>
      </c>
      <c r="H17" s="11" t="s">
        <v>64</v>
      </c>
      <c r="I17" s="19" t="s">
        <v>13</v>
      </c>
    </row>
    <row r="18" spans="3:9" ht="17.25" customHeight="1" thickBot="1">
      <c r="C18" s="9" t="s">
        <v>14</v>
      </c>
      <c r="D18" s="20">
        <v>20173.919999999984</v>
      </c>
      <c r="E18" s="21">
        <f>659380.7+142.62</f>
        <v>659523.32</v>
      </c>
      <c r="F18" s="21">
        <v>639934.53</v>
      </c>
      <c r="G18" s="21">
        <f>+E18</f>
        <v>659523.32</v>
      </c>
      <c r="H18" s="21">
        <f>+D18+E18-F18</f>
        <v>39762.70999999996</v>
      </c>
      <c r="I18" s="91" t="s">
        <v>66</v>
      </c>
    </row>
    <row r="19" spans="3:9" ht="18.75" customHeight="1" thickBot="1">
      <c r="C19" s="12" t="s">
        <v>15</v>
      </c>
      <c r="D19" s="13">
        <v>7346.5500000000175</v>
      </c>
      <c r="E19" s="14">
        <v>110108.44</v>
      </c>
      <c r="F19" s="14">
        <v>110462.2</v>
      </c>
      <c r="G19" s="21">
        <v>11167.94</v>
      </c>
      <c r="H19" s="21">
        <f aca="true" t="shared" si="0" ref="H19:H25">+D19+E19-F19</f>
        <v>6992.790000000023</v>
      </c>
      <c r="I19" s="83"/>
    </row>
    <row r="20" spans="3:9" ht="13.5" customHeight="1" thickBot="1">
      <c r="C20" s="18" t="s">
        <v>16</v>
      </c>
      <c r="D20" s="22">
        <v>5357.020000000004</v>
      </c>
      <c r="E20" s="14">
        <v>204883.32</v>
      </c>
      <c r="F20" s="14">
        <v>201843.67</v>
      </c>
      <c r="G20" s="21">
        <v>26014</v>
      </c>
      <c r="H20" s="21">
        <f t="shared" si="0"/>
        <v>8396.670000000013</v>
      </c>
      <c r="I20" s="23"/>
    </row>
    <row r="21" spans="3:9" ht="22.5" customHeight="1" hidden="1" thickBot="1">
      <c r="C21" s="12" t="s">
        <v>17</v>
      </c>
      <c r="D21" s="13"/>
      <c r="E21" s="14"/>
      <c r="F21" s="14"/>
      <c r="G21" s="21">
        <f>+E21</f>
        <v>0</v>
      </c>
      <c r="H21" s="21">
        <f t="shared" si="0"/>
        <v>0</v>
      </c>
      <c r="I21" s="23" t="s">
        <v>67</v>
      </c>
    </row>
    <row r="22" spans="3:9" ht="13.5" customHeight="1" thickBot="1">
      <c r="C22" s="12" t="s">
        <v>18</v>
      </c>
      <c r="D22" s="13">
        <v>5130.430000000008</v>
      </c>
      <c r="E22" s="14">
        <v>143140.66</v>
      </c>
      <c r="F22" s="14">
        <v>139569.62</v>
      </c>
      <c r="G22" s="21">
        <f>+E22</f>
        <v>143140.66</v>
      </c>
      <c r="H22" s="21">
        <f t="shared" si="0"/>
        <v>8701.47000000003</v>
      </c>
      <c r="I22" s="23" t="s">
        <v>19</v>
      </c>
    </row>
    <row r="23" spans="3:9" ht="13.5" customHeight="1" thickBot="1">
      <c r="C23" s="12" t="s">
        <v>20</v>
      </c>
      <c r="D23" s="13">
        <v>307.59999999999945</v>
      </c>
      <c r="E23" s="15">
        <v>8469.88</v>
      </c>
      <c r="F23" s="15">
        <v>8262.39</v>
      </c>
      <c r="G23" s="21">
        <f>+E23</f>
        <v>8469.88</v>
      </c>
      <c r="H23" s="21">
        <f t="shared" si="0"/>
        <v>515.0900000000001</v>
      </c>
      <c r="I23" s="92" t="s">
        <v>21</v>
      </c>
    </row>
    <row r="24" spans="3:9" ht="13.5" customHeight="1" thickBot="1">
      <c r="C24" s="18" t="s">
        <v>22</v>
      </c>
      <c r="D24" s="13">
        <v>3414.4600000000064</v>
      </c>
      <c r="E24" s="15">
        <f>98944.33-72.18</f>
        <v>98872.15000000001</v>
      </c>
      <c r="F24" s="15">
        <v>95989.21</v>
      </c>
      <c r="G24" s="21">
        <f>+E24</f>
        <v>98872.15000000001</v>
      </c>
      <c r="H24" s="21">
        <f t="shared" si="0"/>
        <v>6297.400000000009</v>
      </c>
      <c r="I24" s="23"/>
    </row>
    <row r="25" spans="3:9" ht="13.5" customHeight="1" thickBot="1">
      <c r="C25" s="12" t="s">
        <v>23</v>
      </c>
      <c r="D25" s="24">
        <v>2166.8499999999985</v>
      </c>
      <c r="E25" s="15">
        <v>54631.24</v>
      </c>
      <c r="F25" s="15">
        <v>53456.26</v>
      </c>
      <c r="G25" s="21">
        <f>+E25</f>
        <v>54631.24</v>
      </c>
      <c r="H25" s="21">
        <f t="shared" si="0"/>
        <v>3341.8299999999945</v>
      </c>
      <c r="I25" s="92" t="s">
        <v>68</v>
      </c>
    </row>
    <row r="26" spans="3:9" s="26" customFormat="1" ht="13.5" customHeight="1" thickBot="1">
      <c r="C26" s="12" t="s">
        <v>11</v>
      </c>
      <c r="D26" s="16">
        <f>SUM(D18:D25)</f>
        <v>43896.830000000016</v>
      </c>
      <c r="E26" s="16">
        <f>SUM(E18:E25)</f>
        <v>1279629.0099999998</v>
      </c>
      <c r="F26" s="16">
        <f>SUM(F18:F25)</f>
        <v>1249517.88</v>
      </c>
      <c r="G26" s="16">
        <f>SUM(G18:G25)</f>
        <v>1001819.19</v>
      </c>
      <c r="H26" s="16">
        <f>SUM(H18:H25)</f>
        <v>74007.96000000002</v>
      </c>
      <c r="I26" s="25"/>
    </row>
    <row r="27" spans="3:9" ht="13.5" customHeight="1" thickBot="1">
      <c r="C27" s="84" t="s">
        <v>24</v>
      </c>
      <c r="D27" s="84"/>
      <c r="E27" s="84"/>
      <c r="F27" s="84"/>
      <c r="G27" s="84"/>
      <c r="H27" s="84"/>
      <c r="I27" s="84"/>
    </row>
    <row r="28" spans="3:9" ht="28.5" customHeight="1" thickBot="1">
      <c r="C28" s="93" t="s">
        <v>25</v>
      </c>
      <c r="D28" s="94" t="s">
        <v>26</v>
      </c>
      <c r="E28" s="95"/>
      <c r="F28" s="95"/>
      <c r="G28" s="95"/>
      <c r="H28" s="96"/>
      <c r="I28" s="27" t="s">
        <v>27</v>
      </c>
    </row>
    <row r="29" spans="3:8" ht="14.25" customHeight="1">
      <c r="C29" s="28" t="s">
        <v>69</v>
      </c>
      <c r="D29" s="28"/>
      <c r="E29" s="28"/>
      <c r="F29" s="28"/>
      <c r="G29" s="28"/>
      <c r="H29" s="29">
        <f>+H15+H26</f>
        <v>209912.56000000008</v>
      </c>
    </row>
  </sheetData>
  <sheetProtection/>
  <mergeCells count="10">
    <mergeCell ref="C16:I16"/>
    <mergeCell ref="I18:I19"/>
    <mergeCell ref="C27:I27"/>
    <mergeCell ref="D28:H28"/>
    <mergeCell ref="I11:I14"/>
    <mergeCell ref="C5:I5"/>
    <mergeCell ref="C6:I6"/>
    <mergeCell ref="C7:I7"/>
    <mergeCell ref="C8:I8"/>
    <mergeCell ref="C10:I10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="120" zoomScaleSheetLayoutView="120" zoomScalePageLayoutView="0" workbookViewId="0" topLeftCell="A1">
      <selection activeCell="B6" sqref="B6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4.25390625" style="0" customWidth="1"/>
  </cols>
  <sheetData>
    <row r="1" spans="1:9" ht="12.75">
      <c r="A1" s="97" t="s">
        <v>28</v>
      </c>
      <c r="B1" s="97"/>
      <c r="C1" s="97"/>
      <c r="D1" s="97"/>
      <c r="E1" s="97"/>
      <c r="F1" s="97"/>
      <c r="G1" s="97"/>
      <c r="H1" s="97"/>
      <c r="I1" s="97"/>
    </row>
    <row r="2" spans="1:9" ht="12.75">
      <c r="A2" s="97" t="s">
        <v>29</v>
      </c>
      <c r="B2" s="97"/>
      <c r="C2" s="97"/>
      <c r="D2" s="97"/>
      <c r="E2" s="97"/>
      <c r="F2" s="97"/>
      <c r="G2" s="97"/>
      <c r="H2" s="97"/>
      <c r="I2" s="97"/>
    </row>
    <row r="3" spans="1:9" ht="12.75">
      <c r="A3" s="97" t="s">
        <v>70</v>
      </c>
      <c r="B3" s="97"/>
      <c r="C3" s="97"/>
      <c r="D3" s="97"/>
      <c r="E3" s="97"/>
      <c r="F3" s="97"/>
      <c r="G3" s="97"/>
      <c r="H3" s="97"/>
      <c r="I3" s="97"/>
    </row>
    <row r="4" spans="1:9" ht="51">
      <c r="A4" s="98" t="s">
        <v>30</v>
      </c>
      <c r="B4" s="99" t="s">
        <v>71</v>
      </c>
      <c r="C4" s="99" t="s">
        <v>72</v>
      </c>
      <c r="D4" s="99" t="s">
        <v>31</v>
      </c>
      <c r="E4" s="99" t="s">
        <v>32</v>
      </c>
      <c r="F4" s="99" t="s">
        <v>33</v>
      </c>
      <c r="G4" s="99" t="s">
        <v>34</v>
      </c>
      <c r="H4" s="99" t="s">
        <v>73</v>
      </c>
      <c r="I4" s="98" t="s">
        <v>35</v>
      </c>
    </row>
    <row r="5" spans="1:9" ht="15">
      <c r="A5" s="100" t="s">
        <v>36</v>
      </c>
      <c r="B5" s="100">
        <v>-170.31</v>
      </c>
      <c r="C5" s="101">
        <v>-170.89873</v>
      </c>
      <c r="D5" s="101">
        <v>110.10844</v>
      </c>
      <c r="E5" s="101">
        <v>110.4622</v>
      </c>
      <c r="F5" s="101">
        <v>2.16</v>
      </c>
      <c r="G5" s="101">
        <v>11.16794</v>
      </c>
      <c r="H5" s="101">
        <v>6.99279</v>
      </c>
      <c r="I5" s="101">
        <f>B5+D5+F5-G5</f>
        <v>-69.2095</v>
      </c>
    </row>
    <row r="7" ht="15">
      <c r="A7" t="s">
        <v>74</v>
      </c>
    </row>
    <row r="8" ht="12.75">
      <c r="A8" t="s">
        <v>75</v>
      </c>
    </row>
    <row r="9" ht="12.75">
      <c r="A9" t="s">
        <v>76</v>
      </c>
    </row>
    <row r="10" ht="12.75">
      <c r="A10" t="s">
        <v>77</v>
      </c>
    </row>
    <row r="16" spans="4:6" ht="12.75">
      <c r="D16" s="39"/>
      <c r="E16" s="39"/>
      <c r="F16" s="39"/>
    </row>
    <row r="17" spans="4:6" ht="12.75">
      <c r="D17" s="39"/>
      <c r="E17" s="39"/>
      <c r="F17" s="39"/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5.625" style="0" customWidth="1"/>
    <col min="2" max="2" width="19.37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85" t="s">
        <v>78</v>
      </c>
      <c r="B1" s="85"/>
      <c r="C1" s="85"/>
      <c r="D1" s="85"/>
      <c r="E1" s="85"/>
      <c r="F1" s="85"/>
      <c r="G1" s="85"/>
      <c r="H1" s="31"/>
    </row>
    <row r="2" spans="1:7" ht="29.25" customHeight="1" thickBot="1">
      <c r="A2" s="86"/>
      <c r="B2" s="86"/>
      <c r="C2" s="86"/>
      <c r="D2" s="86"/>
      <c r="E2" s="86"/>
      <c r="F2" s="86"/>
      <c r="G2" s="86"/>
    </row>
    <row r="3" spans="1:8" ht="13.5" thickBot="1">
      <c r="A3" s="32"/>
      <c r="B3" s="32"/>
      <c r="C3" s="33"/>
      <c r="D3" s="32"/>
      <c r="E3" s="32"/>
      <c r="F3" s="87" t="s">
        <v>37</v>
      </c>
      <c r="G3" s="88"/>
      <c r="H3" s="32"/>
    </row>
    <row r="4" spans="1:8" ht="12.75">
      <c r="A4" s="34" t="s">
        <v>38</v>
      </c>
      <c r="B4" s="34" t="s">
        <v>39</v>
      </c>
      <c r="C4" s="35" t="s">
        <v>40</v>
      </c>
      <c r="D4" s="34" t="s">
        <v>41</v>
      </c>
      <c r="E4" s="36" t="s">
        <v>42</v>
      </c>
      <c r="F4" s="36"/>
      <c r="G4" s="36"/>
      <c r="H4" s="36" t="s">
        <v>43</v>
      </c>
    </row>
    <row r="5" spans="1:8" ht="12.75">
      <c r="A5" s="34" t="s">
        <v>44</v>
      </c>
      <c r="B5" s="34"/>
      <c r="C5" s="37"/>
      <c r="D5" s="34" t="s">
        <v>45</v>
      </c>
      <c r="E5" s="34" t="s">
        <v>46</v>
      </c>
      <c r="F5" s="34" t="s">
        <v>47</v>
      </c>
      <c r="G5" s="34" t="s">
        <v>48</v>
      </c>
      <c r="H5" s="34"/>
    </row>
    <row r="6" spans="1:8" ht="12.75">
      <c r="A6" s="34"/>
      <c r="B6" s="34"/>
      <c r="C6" s="37"/>
      <c r="D6" s="34" t="s">
        <v>49</v>
      </c>
      <c r="E6" s="34"/>
      <c r="F6" s="34" t="s">
        <v>50</v>
      </c>
      <c r="G6" s="34" t="s">
        <v>51</v>
      </c>
      <c r="H6" s="38"/>
    </row>
    <row r="7" spans="1:8" ht="12.75">
      <c r="A7" s="38"/>
      <c r="B7" s="38"/>
      <c r="C7" s="39"/>
      <c r="D7" s="38"/>
      <c r="E7" s="38"/>
      <c r="F7" s="38"/>
      <c r="G7" s="34" t="s">
        <v>52</v>
      </c>
      <c r="H7" s="38"/>
    </row>
    <row r="8" spans="1:8" ht="13.5" thickBot="1">
      <c r="A8" s="40"/>
      <c r="B8" s="40"/>
      <c r="C8" s="41"/>
      <c r="D8" s="40"/>
      <c r="E8" s="40"/>
      <c r="F8" s="40"/>
      <c r="G8" s="40"/>
      <c r="H8" s="40"/>
    </row>
    <row r="9" spans="1:8" ht="12.75">
      <c r="A9" s="32"/>
      <c r="B9" s="32"/>
      <c r="C9" s="33"/>
      <c r="D9" s="32"/>
      <c r="E9" s="33"/>
      <c r="F9" s="32"/>
      <c r="G9" s="32"/>
      <c r="H9" s="42"/>
    </row>
    <row r="10" spans="1:8" ht="12.75">
      <c r="A10" s="34">
        <v>1</v>
      </c>
      <c r="B10" s="38" t="s">
        <v>53</v>
      </c>
      <c r="C10" s="37" t="s">
        <v>79</v>
      </c>
      <c r="D10" s="34" t="s">
        <v>80</v>
      </c>
      <c r="E10" s="43">
        <v>525.825</v>
      </c>
      <c r="F10" s="44">
        <v>26.014</v>
      </c>
      <c r="G10" s="44">
        <f>+E10-F10</f>
        <v>499.81100000000004</v>
      </c>
      <c r="H10" s="45"/>
    </row>
    <row r="11" spans="1:7" ht="12.75">
      <c r="A11" s="38"/>
      <c r="B11" s="38"/>
      <c r="D11" s="38"/>
      <c r="E11" s="46"/>
      <c r="F11" s="47"/>
      <c r="G11" s="47"/>
    </row>
    <row r="12" spans="1:8" ht="12.75">
      <c r="A12" s="34"/>
      <c r="B12" s="38"/>
      <c r="C12" s="48" t="s">
        <v>54</v>
      </c>
      <c r="D12" s="49"/>
      <c r="E12" s="50">
        <f>SUM(E10:E11)</f>
        <v>525.825</v>
      </c>
      <c r="F12" s="51">
        <f>SUM(F10:F11)</f>
        <v>26.014</v>
      </c>
      <c r="G12" s="51">
        <f>SUM(G10:G11)</f>
        <v>499.81100000000004</v>
      </c>
      <c r="H12" s="45"/>
    </row>
    <row r="13" spans="1:8" ht="13.5" thickBot="1">
      <c r="A13" s="52"/>
      <c r="B13" s="40"/>
      <c r="C13" s="53"/>
      <c r="D13" s="52"/>
      <c r="E13" s="54"/>
      <c r="F13" s="55"/>
      <c r="G13" s="55"/>
      <c r="H13" s="56"/>
    </row>
    <row r="14" spans="1:8" ht="12.75">
      <c r="A14" s="32"/>
      <c r="B14" s="42"/>
      <c r="C14" s="102"/>
      <c r="D14" s="57"/>
      <c r="E14" s="58"/>
      <c r="F14" s="59"/>
      <c r="G14" s="59"/>
      <c r="H14" s="60"/>
    </row>
    <row r="15" spans="1:8" ht="12.75">
      <c r="A15" s="38"/>
      <c r="B15" s="61" t="s">
        <v>11</v>
      </c>
      <c r="C15" s="103"/>
      <c r="D15" s="37"/>
      <c r="E15" s="62">
        <f>E12</f>
        <v>525.825</v>
      </c>
      <c r="F15" s="63">
        <f>+F12</f>
        <v>26.014</v>
      </c>
      <c r="G15" s="64">
        <f>+E15-F15</f>
        <v>499.81100000000004</v>
      </c>
      <c r="H15" s="45"/>
    </row>
    <row r="16" spans="1:8" ht="13.5" thickBot="1">
      <c r="A16" s="40"/>
      <c r="B16" s="65"/>
      <c r="C16" s="104"/>
      <c r="D16" s="66"/>
      <c r="E16" s="52"/>
      <c r="F16" s="67"/>
      <c r="G16" s="67"/>
      <c r="H16" s="67"/>
    </row>
    <row r="19" spans="1:7" ht="70.5" customHeight="1">
      <c r="A19" s="68" t="s">
        <v>55</v>
      </c>
      <c r="B19" s="68" t="s">
        <v>57</v>
      </c>
      <c r="C19" s="68" t="s">
        <v>81</v>
      </c>
      <c r="D19" s="68" t="s">
        <v>82</v>
      </c>
      <c r="E19" s="69" t="s">
        <v>56</v>
      </c>
      <c r="F19" s="68" t="s">
        <v>83</v>
      </c>
      <c r="G19" s="70"/>
    </row>
    <row r="20" spans="1:7" ht="15">
      <c r="A20" s="71">
        <v>1</v>
      </c>
      <c r="B20" s="72">
        <v>5357.020000000004</v>
      </c>
      <c r="C20" s="72">
        <v>204883.32</v>
      </c>
      <c r="D20" s="72">
        <v>201843.67</v>
      </c>
      <c r="E20" s="72">
        <v>11098.62</v>
      </c>
      <c r="F20" s="72">
        <f>+B20+C20-D20</f>
        <v>8396.670000000013</v>
      </c>
      <c r="G20" s="73"/>
    </row>
    <row r="23" spans="1:5" ht="91.5" customHeight="1">
      <c r="A23" s="68" t="s">
        <v>55</v>
      </c>
      <c r="B23" s="68" t="s">
        <v>59</v>
      </c>
      <c r="C23" s="68" t="s">
        <v>84</v>
      </c>
      <c r="D23" s="68" t="s">
        <v>58</v>
      </c>
      <c r="E23" s="68" t="s">
        <v>85</v>
      </c>
    </row>
    <row r="24" spans="1:5" ht="15">
      <c r="A24" s="74">
        <v>1</v>
      </c>
      <c r="B24" s="75">
        <v>47857.979999999996</v>
      </c>
      <c r="C24" s="75">
        <f>+D20+E20</f>
        <v>212942.29</v>
      </c>
      <c r="D24" s="75">
        <v>26014</v>
      </c>
      <c r="E24" s="75">
        <f>+B24+C24-D24</f>
        <v>234786.27000000002</v>
      </c>
    </row>
    <row r="25" spans="1:5" ht="12.75">
      <c r="A25" s="39"/>
      <c r="B25" s="39"/>
      <c r="C25" s="43"/>
      <c r="D25" s="43"/>
      <c r="E25" s="37"/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2011-03-25T07:27:36Z</dcterms:created>
  <dcterms:modified xsi:type="dcterms:W3CDTF">2012-04-24T13:39:30Z</dcterms:modified>
  <cp:category/>
  <cp:version/>
  <cp:contentType/>
  <cp:contentStatus/>
</cp:coreProperties>
</file>