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<sst xmlns="http://schemas.openxmlformats.org/spreadsheetml/2006/main" count="115" uniqueCount="106">
  <si>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</si>
  <si>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</si>
  <si>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</si>
  <si>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</si>
  <si>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</si>
  <si>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</si>
  <si>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</si>
  <si>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</si>
  <si>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</si>
  <si>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</si>
  <si>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</si>
  <si>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</si>
  <si>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</si>
  <si>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</si>
  <si>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</si>
  <si>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</si>
  <si>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</si>
  <si>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</si>
  <si>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</si>
  <si>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</si>
  <si>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</si>
  <si>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</si>
  <si>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</si>
  <si>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</si>
  <si>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</si>
  <si>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</si>
  <si>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</si>
  <si>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</si>
  <si>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</si>
  <si>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</si>
  <si>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</si>
  <si>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</si>
  <si>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</si>
  <si>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</si>
  <si>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</si>
  <si>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</si>
  <si>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</si>
  <si>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</si>
  <si>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</si>
  <si>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</si>
  <si>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</si>
  <si>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</si>
  <si>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</si>
  <si>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</si>
  <si>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</si>
  <si>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</si>
  <si>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</si>
  <si>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</si>
  <si>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</si>
  <si>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</si>
  <si>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</si>
  <si>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</si>
  <si>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</si>
  <si>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</si>
  <si>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</si>
  <si>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</si>
  <si>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</si>
  <si>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</si>
  <si>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</si>
  <si>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1 шт.</t>
  </si>
  <si>
    <t>Задолженность населения на 01.01.2012г., руб.</t>
  </si>
  <si>
    <t>Остаток средств  на лицевом счете на 01.01.2012г., руб.</t>
  </si>
  <si>
    <t>ООО "Уют-Сервис", договор управления № Н/2011-96 от 01.07.2011г.</t>
  </si>
  <si>
    <t>ул.Молодцова, д.16</t>
  </si>
  <si>
    <t>имущества жилого дома № 16 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</si>
  <si>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</si>
  <si>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</si>
  <si>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</si>
  <si>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</si>
  <si>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страхование</t>
  </si>
  <si>
    <t xml:space="preserve">Поступило от ООО "Домашние сети" за размещение интернет оборудования 4320,00 руб. </t>
  </si>
  <si>
    <t>Общая задолженность по дому  на 01.01.2013г.</t>
  </si>
  <si>
    <t>№ 16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</si>
  <si>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</si>
  <si>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</si>
  <si>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212,86 </t>
    </r>
    <r>
      <rPr>
        <sz val="10"/>
        <rFont val="Arial Cyr"/>
        <family val="0"/>
      </rPr>
      <t>тыс.рублей, в том числе:</t>
    </r>
  </si>
  <si>
    <t>аварийное обслуживание - 37,72 т.р.</t>
  </si>
  <si>
    <t>ремонт лифтового оборудования - 51,80 т.р.</t>
  </si>
  <si>
    <t>замеры сопротивления изоляции - 59,90 т.р.</t>
  </si>
  <si>
    <t>ремонт ЦО, смена кранов, труб - 7,54 т.р.</t>
  </si>
  <si>
    <t>ремонт кровли, покрытия балконных козырьков - 16,84 т.р.</t>
  </si>
  <si>
    <t>очистка кровли от снега - 19,21 т.р.</t>
  </si>
  <si>
    <t>уборка подвала и чердака от ТБО и КГО - 5,80 т.р.</t>
  </si>
  <si>
    <t>косметический ремонт подъезда №2 - 6,74 т.р.</t>
  </si>
  <si>
    <t>смена тамбурной двери, дверных приборов - 3,70 т.р.</t>
  </si>
  <si>
    <t>смена стекол - 0.87 т.р.</t>
  </si>
  <si>
    <t>смена авт.выключателей, выключателей, патронов, розеток - 1.57 т.р.</t>
  </si>
  <si>
    <t>окраска контейнеров, дверей тамбура изготовление шиберов - 0.51 т.р.</t>
  </si>
  <si>
    <t>изготовление шиберов - 0.62 т.р.</t>
  </si>
  <si>
    <t>прочее - 0.04 т.р.</t>
  </si>
  <si>
    <t>ремонт лифта после грозы</t>
  </si>
  <si>
    <t>подъезд №2</t>
  </si>
  <si>
    <t>ремонт теплового пункта</t>
  </si>
  <si>
    <t>ремонт системы ЦО</t>
  </si>
  <si>
    <t>744 м.п.</t>
  </si>
  <si>
    <t>герметизация швов</t>
  </si>
  <si>
    <t>3110 м.п.</t>
  </si>
  <si>
    <t>технадзор</t>
  </si>
  <si>
    <t>установка прибора учета эл.энергии</t>
  </si>
  <si>
    <t>2 шт.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</si>
  <si>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</si>
  <si>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</si>
  <si>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</si>
  <si>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</si>
  <si>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</si>
  <si>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Молодцова, д.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</si>
</sst>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24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2" fontId="8" fillId="0" borderId="24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46" hidden="1" customWidth="1"/>
    <col min="2" max="2" width="9.125" style="46" hidden="1" customWidth="1"/>
    <col min="3" max="3" width="30.75390625" style="76" customWidth="1"/>
    <col min="4" max="4" width="14.375" style="76" customWidth="1"/>
    <col min="5" max="5" width="11.875" style="76" customWidth="1"/>
    <col min="6" max="6" width="13.25390625" style="76" customWidth="1"/>
    <col min="7" max="7" width="11.875" style="76" customWidth="1"/>
    <col min="8" max="8" width="14.375" style="76" customWidth="1"/>
    <col min="9" max="9" width="33.375" style="76" customWidth="1"/>
    <col min="10" max="10" width="10.125" style="46" bestFit="1" customWidth="1"/>
    <col min="11" max="16384" width="9.125" style="46" customWidth="1"/>
  </cols>
  <sheetData>
    <row r="1" spans="3:9" ht="12.75" customHeight="1" hidden="1">
      <c r="C1" s="47"/>
      <c r="D1" s="47"/>
      <c r="E1" s="47"/>
      <c r="F1" s="47"/>
      <c r="G1" s="47"/>
      <c r="H1" s="47"/>
      <c r="I1" s="47"/>
    </row>
    <row r="2" spans="3:9" ht="13.5" customHeight="1" hidden="1" thickBot="1">
      <c r="C2" s="47"/>
      <c r="D2" s="47"/>
      <c r="E2" s="47" t="s">
        <v>0</v>
      </c>
      <c r="F2" s="47"/>
      <c r="G2" s="47"/>
      <c r="H2" s="47"/>
      <c r="I2" s="47"/>
    </row>
    <row r="3" spans="3:9" ht="13.5" customHeight="1" hidden="1" thickBot="1">
      <c r="C3" s="48"/>
      <c r="D3" s="49"/>
      <c r="E3" s="50"/>
      <c r="F3" s="50"/>
      <c r="G3" s="50"/>
      <c r="H3" s="50"/>
      <c r="I3" s="51"/>
    </row>
    <row r="4" spans="3:9" ht="12.75" customHeight="1" hidden="1">
      <c r="C4" s="52"/>
      <c r="D4" s="52"/>
      <c r="E4" s="53"/>
      <c r="F4" s="53"/>
      <c r="G4" s="53"/>
      <c r="H4" s="53"/>
      <c r="I4" s="53"/>
    </row>
    <row r="5" spans="3:9" ht="14.2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64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54" t="s">
        <v>3</v>
      </c>
      <c r="D9" s="55" t="s">
        <v>65</v>
      </c>
      <c r="E9" s="56" t="s">
        <v>66</v>
      </c>
      <c r="F9" s="56" t="s">
        <v>67</v>
      </c>
      <c r="G9" s="56" t="s">
        <v>4</v>
      </c>
      <c r="H9" s="56" t="s">
        <v>68</v>
      </c>
      <c r="I9" s="55" t="s">
        <v>5</v>
      </c>
    </row>
    <row r="10" spans="3:9" ht="13.5" customHeight="1" thickBot="1">
      <c r="C10" s="97" t="s">
        <v>6</v>
      </c>
      <c r="D10" s="98"/>
      <c r="E10" s="98"/>
      <c r="F10" s="98"/>
      <c r="G10" s="98"/>
      <c r="H10" s="98"/>
      <c r="I10" s="99"/>
    </row>
    <row r="11" spans="3:9" ht="13.5" customHeight="1" thickBot="1">
      <c r="C11" s="57" t="s">
        <v>7</v>
      </c>
      <c r="D11" s="58">
        <v>103080.8899999999</v>
      </c>
      <c r="E11" s="59">
        <f>1141005.53-3743.07+1204843.05-8116.39</f>
        <v>2333989.1199999996</v>
      </c>
      <c r="F11" s="59">
        <f>1178287.11+1064933.17</f>
        <v>2243220.2800000003</v>
      </c>
      <c r="G11" s="59">
        <v>2571238.28</v>
      </c>
      <c r="H11" s="59">
        <f>+D11+E11-F11</f>
        <v>193849.72999999952</v>
      </c>
      <c r="I11" s="100" t="s">
        <v>56</v>
      </c>
    </row>
    <row r="12" spans="3:9" ht="13.5" customHeight="1" thickBot="1">
      <c r="C12" s="57" t="s">
        <v>8</v>
      </c>
      <c r="D12" s="58">
        <v>38264.330000000016</v>
      </c>
      <c r="E12" s="60">
        <f>263557.29-10087+429291.64-47434.18</f>
        <v>635327.7499999999</v>
      </c>
      <c r="F12" s="60">
        <f>254955.74+333469.84</f>
        <v>588425.5800000001</v>
      </c>
      <c r="G12" s="59">
        <v>601285.36</v>
      </c>
      <c r="H12" s="59">
        <f>+D12+E12-F12</f>
        <v>85166.49999999977</v>
      </c>
      <c r="I12" s="101"/>
    </row>
    <row r="13" spans="3:9" ht="13.5" customHeight="1" thickBot="1">
      <c r="C13" s="57" t="s">
        <v>9</v>
      </c>
      <c r="D13" s="58">
        <v>20949.959999999963</v>
      </c>
      <c r="E13" s="60">
        <f>279084.32-16662.66+155784.35-4377.46</f>
        <v>413828.55</v>
      </c>
      <c r="F13" s="60">
        <f>230145.88+154056.77</f>
        <v>384202.65</v>
      </c>
      <c r="G13" s="59">
        <f>+E13</f>
        <v>413828.55</v>
      </c>
      <c r="H13" s="59">
        <f>+D13+E13-F13</f>
        <v>50575.85999999993</v>
      </c>
      <c r="I13" s="101"/>
    </row>
    <row r="14" spans="3:9" ht="13.5" customHeight="1" thickBot="1">
      <c r="C14" s="57" t="s">
        <v>10</v>
      </c>
      <c r="D14" s="58">
        <v>11961.26000000001</v>
      </c>
      <c r="E14" s="60">
        <f>94017.32-5612.08+52472.63-1474.35+55826.99-5670.51+31349.36-1218.51</f>
        <v>219690.84999999998</v>
      </c>
      <c r="F14" s="60">
        <f>77529.72+51891.1+30488.11+43762.78</f>
        <v>203671.71</v>
      </c>
      <c r="G14" s="59">
        <f>+E14</f>
        <v>219690.84999999998</v>
      </c>
      <c r="H14" s="59">
        <f>+D14+E14-F14</f>
        <v>27980.399999999994</v>
      </c>
      <c r="I14" s="102"/>
    </row>
    <row r="15" spans="3:9" ht="13.5" customHeight="1" thickBot="1">
      <c r="C15" s="57" t="s">
        <v>11</v>
      </c>
      <c r="D15" s="61">
        <f>SUM(D11:D14)</f>
        <v>174256.4399999999</v>
      </c>
      <c r="E15" s="61">
        <f>SUM(E11:E14)</f>
        <v>3602836.2699999996</v>
      </c>
      <c r="F15" s="61">
        <f>SUM(F11:F14)</f>
        <v>3419520.22</v>
      </c>
      <c r="G15" s="61">
        <f>SUM(G11:G14)</f>
        <v>3806043.0399999996</v>
      </c>
      <c r="H15" s="61">
        <f>SUM(H11:H14)</f>
        <v>357572.4899999992</v>
      </c>
      <c r="I15" s="57"/>
    </row>
    <row r="16" spans="3:9" ht="13.5" customHeight="1" thickBot="1">
      <c r="C16" s="98" t="s">
        <v>12</v>
      </c>
      <c r="D16" s="98"/>
      <c r="E16" s="98"/>
      <c r="F16" s="98"/>
      <c r="G16" s="98"/>
      <c r="H16" s="98"/>
      <c r="I16" s="98"/>
    </row>
    <row r="17" spans="3:9" ht="38.25" customHeight="1" thickBot="1">
      <c r="C17" s="62" t="s">
        <v>3</v>
      </c>
      <c r="D17" s="55" t="s">
        <v>65</v>
      </c>
      <c r="E17" s="56" t="s">
        <v>66</v>
      </c>
      <c r="F17" s="56" t="s">
        <v>67</v>
      </c>
      <c r="G17" s="56" t="s">
        <v>4</v>
      </c>
      <c r="H17" s="56" t="s">
        <v>68</v>
      </c>
      <c r="I17" s="63" t="s">
        <v>13</v>
      </c>
    </row>
    <row r="18" spans="3:9" ht="13.5" customHeight="1" thickBot="1">
      <c r="C18" s="54" t="s">
        <v>14</v>
      </c>
      <c r="D18" s="64">
        <v>69756.42999999993</v>
      </c>
      <c r="E18" s="65">
        <f>1441293.51-1325.48</f>
        <v>1439968.03</v>
      </c>
      <c r="F18" s="65">
        <v>1384042.19</v>
      </c>
      <c r="G18" s="65">
        <f>+E18</f>
        <v>1439968.03</v>
      </c>
      <c r="H18" s="65">
        <f>+D18+E18-F18</f>
        <v>125682.27000000002</v>
      </c>
      <c r="I18" s="88" t="s">
        <v>62</v>
      </c>
    </row>
    <row r="19" spans="3:10" ht="14.25" customHeight="1" thickBot="1">
      <c r="C19" s="57" t="s">
        <v>15</v>
      </c>
      <c r="D19" s="58">
        <v>11058.949999999997</v>
      </c>
      <c r="E19" s="59">
        <f>251336.16-8.6</f>
        <v>251327.56</v>
      </c>
      <c r="F19" s="59">
        <v>239531.9</v>
      </c>
      <c r="G19" s="65">
        <v>212861.34</v>
      </c>
      <c r="H19" s="65">
        <f aca="true" t="shared" si="0" ref="H19:H24">+D19+E19-F19</f>
        <v>22854.610000000015</v>
      </c>
      <c r="I19" s="89"/>
      <c r="J19" s="66"/>
    </row>
    <row r="20" spans="3:9" ht="13.5" customHeight="1" thickBot="1">
      <c r="C20" s="62" t="s">
        <v>16</v>
      </c>
      <c r="D20" s="67">
        <v>13548.760000000002</v>
      </c>
      <c r="E20" s="59">
        <f>466175.36-21.17</f>
        <v>466154.19</v>
      </c>
      <c r="F20" s="59">
        <v>451240.14</v>
      </c>
      <c r="G20" s="65">
        <v>617008</v>
      </c>
      <c r="H20" s="65">
        <f t="shared" si="0"/>
        <v>28462.809999999998</v>
      </c>
      <c r="I20" s="69"/>
    </row>
    <row r="21" spans="3:9" ht="12.75" customHeight="1" thickBot="1">
      <c r="C21" s="57" t="s">
        <v>17</v>
      </c>
      <c r="D21" s="58">
        <v>9480.550000000003</v>
      </c>
      <c r="E21" s="59">
        <f>201510.89-7.68</f>
        <v>201503.21000000002</v>
      </c>
      <c r="F21" s="59">
        <v>193097.13</v>
      </c>
      <c r="G21" s="65">
        <f>+E21</f>
        <v>201503.21000000002</v>
      </c>
      <c r="H21" s="65">
        <f t="shared" si="0"/>
        <v>17886.630000000005</v>
      </c>
      <c r="I21" s="69" t="s">
        <v>18</v>
      </c>
    </row>
    <row r="22" spans="3:9" ht="13.5" customHeight="1" thickBot="1">
      <c r="C22" s="57" t="s">
        <v>19</v>
      </c>
      <c r="D22" s="58">
        <v>14376.540000000008</v>
      </c>
      <c r="E22" s="59">
        <f>301370.51-11.18</f>
        <v>301359.33</v>
      </c>
      <c r="F22" s="59">
        <v>289278.49</v>
      </c>
      <c r="G22" s="65">
        <v>258540.38</v>
      </c>
      <c r="H22" s="65">
        <f t="shared" si="0"/>
        <v>26457.380000000005</v>
      </c>
      <c r="I22" s="69" t="s">
        <v>20</v>
      </c>
    </row>
    <row r="23" spans="3:9" ht="13.5" customHeight="1" thickBot="1">
      <c r="C23" s="57" t="s">
        <v>21</v>
      </c>
      <c r="D23" s="58">
        <v>680.29</v>
      </c>
      <c r="E23" s="60">
        <f>13902.97-0.53</f>
        <v>13902.439999999999</v>
      </c>
      <c r="F23" s="60">
        <v>13376.61</v>
      </c>
      <c r="G23" s="65">
        <f>+E23</f>
        <v>13902.439999999999</v>
      </c>
      <c r="H23" s="65">
        <f t="shared" si="0"/>
        <v>1206.119999999999</v>
      </c>
      <c r="I23" s="70" t="s">
        <v>22</v>
      </c>
    </row>
    <row r="24" spans="3:9" ht="13.5" customHeight="1" thickBot="1">
      <c r="C24" s="62" t="s">
        <v>23</v>
      </c>
      <c r="D24" s="58">
        <v>9189.399999999994</v>
      </c>
      <c r="E24" s="60">
        <f>192527.96-137.36</f>
        <v>192390.6</v>
      </c>
      <c r="F24" s="60">
        <v>183292.41</v>
      </c>
      <c r="G24" s="65">
        <f>+E24</f>
        <v>192390.6</v>
      </c>
      <c r="H24" s="65">
        <f t="shared" si="0"/>
        <v>18287.589999999997</v>
      </c>
      <c r="I24" s="69"/>
    </row>
    <row r="25" spans="3:9" ht="13.5" customHeight="1" thickBot="1">
      <c r="C25" s="57" t="s">
        <v>24</v>
      </c>
      <c r="D25" s="84">
        <v>0</v>
      </c>
      <c r="E25" s="60">
        <f>34768.67-1.55</f>
        <v>34767.119999999995</v>
      </c>
      <c r="F25" s="60">
        <v>31901.28</v>
      </c>
      <c r="G25" s="65">
        <f>+E25</f>
        <v>34767.119999999995</v>
      </c>
      <c r="H25" s="65">
        <f>+D25+E25-F25</f>
        <v>2865.8399999999965</v>
      </c>
      <c r="I25" s="70" t="s">
        <v>57</v>
      </c>
    </row>
    <row r="26" spans="3:9" ht="13.5" customHeight="1" thickBot="1">
      <c r="C26" s="57" t="s">
        <v>69</v>
      </c>
      <c r="D26" s="58">
        <v>0</v>
      </c>
      <c r="E26" s="60">
        <v>2299.5</v>
      </c>
      <c r="F26" s="60">
        <v>2299.5</v>
      </c>
      <c r="G26" s="59">
        <f>E26</f>
        <v>2299.5</v>
      </c>
      <c r="H26" s="60">
        <f>+D26+E26-F26</f>
        <v>0</v>
      </c>
      <c r="I26" s="70"/>
    </row>
    <row r="27" spans="3:9" s="71" customFormat="1" ht="13.5" customHeight="1" thickBot="1">
      <c r="C27" s="57" t="s">
        <v>11</v>
      </c>
      <c r="D27" s="61">
        <f>SUM(D18:D26)</f>
        <v>128090.91999999993</v>
      </c>
      <c r="E27" s="61">
        <f>SUM(E18:E26)</f>
        <v>2903671.9800000004</v>
      </c>
      <c r="F27" s="61">
        <f>SUM(F18:F26)</f>
        <v>2788059.6499999994</v>
      </c>
      <c r="G27" s="61">
        <f>SUM(G18:G26)</f>
        <v>2973240.62</v>
      </c>
      <c r="H27" s="61">
        <f>SUM(H18:H26)</f>
        <v>243703.25000000003</v>
      </c>
      <c r="I27" s="68"/>
    </row>
    <row r="28" spans="3:9" ht="13.5" customHeight="1" thickBot="1">
      <c r="C28" s="90" t="s">
        <v>25</v>
      </c>
      <c r="D28" s="90"/>
      <c r="E28" s="90"/>
      <c r="F28" s="90"/>
      <c r="G28" s="90"/>
      <c r="H28" s="90"/>
      <c r="I28" s="90"/>
    </row>
    <row r="29" spans="3:9" ht="26.25" customHeight="1" thickBot="1">
      <c r="C29" s="72" t="s">
        <v>26</v>
      </c>
      <c r="D29" s="91" t="s">
        <v>70</v>
      </c>
      <c r="E29" s="92"/>
      <c r="F29" s="92"/>
      <c r="G29" s="92"/>
      <c r="H29" s="93"/>
      <c r="I29" s="73" t="s">
        <v>27</v>
      </c>
    </row>
    <row r="30" spans="3:8" ht="14.25" customHeight="1">
      <c r="C30" s="74" t="s">
        <v>71</v>
      </c>
      <c r="D30" s="74"/>
      <c r="E30" s="74"/>
      <c r="F30" s="74"/>
      <c r="G30" s="74"/>
      <c r="H30" s="75">
        <f>+H15+H27</f>
        <v>601275.7399999992</v>
      </c>
    </row>
    <row r="31" spans="3:8" ht="12" customHeight="1">
      <c r="C31" s="85"/>
      <c r="D31" s="85"/>
      <c r="F31" s="86"/>
      <c r="G31" s="86"/>
      <c r="H31" s="86"/>
    </row>
    <row r="32" ht="12.75" customHeight="1">
      <c r="C32" s="87"/>
    </row>
    <row r="33" spans="3:8" ht="12.75">
      <c r="C33" s="46"/>
      <c r="D33" s="46"/>
      <c r="E33" s="46"/>
      <c r="F33" s="46"/>
      <c r="G33" s="46"/>
      <c r="H33" s="46"/>
    </row>
  </sheetData>
  <sheetProtection/>
  <mergeCells count="10">
    <mergeCell ref="I18:I19"/>
    <mergeCell ref="C28:I28"/>
    <mergeCell ref="D29:H29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103" t="s">
        <v>28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 t="s">
        <v>29</v>
      </c>
      <c r="B2" s="103"/>
      <c r="C2" s="103"/>
      <c r="D2" s="103"/>
      <c r="E2" s="103"/>
      <c r="F2" s="103"/>
      <c r="G2" s="103"/>
      <c r="H2" s="103"/>
      <c r="I2" s="103"/>
    </row>
    <row r="3" spans="1:9" ht="12.75">
      <c r="A3" s="103" t="s">
        <v>72</v>
      </c>
      <c r="B3" s="103"/>
      <c r="C3" s="103"/>
      <c r="D3" s="103"/>
      <c r="E3" s="103"/>
      <c r="F3" s="103"/>
      <c r="G3" s="103"/>
      <c r="H3" s="103"/>
      <c r="I3" s="103"/>
    </row>
    <row r="4" spans="1:9" ht="51">
      <c r="A4" s="77" t="s">
        <v>30</v>
      </c>
      <c r="B4" s="77" t="s">
        <v>73</v>
      </c>
      <c r="C4" s="78" t="s">
        <v>58</v>
      </c>
      <c r="D4" s="78" t="s">
        <v>31</v>
      </c>
      <c r="E4" s="78" t="s">
        <v>32</v>
      </c>
      <c r="F4" s="78" t="s">
        <v>33</v>
      </c>
      <c r="G4" s="78" t="s">
        <v>34</v>
      </c>
      <c r="H4" s="77" t="s">
        <v>74</v>
      </c>
      <c r="I4" s="77" t="s">
        <v>35</v>
      </c>
    </row>
    <row r="5" spans="1:9" ht="15">
      <c r="A5" s="79" t="s">
        <v>36</v>
      </c>
      <c r="B5" s="80">
        <v>49.39945</v>
      </c>
      <c r="C5" s="80">
        <v>0</v>
      </c>
      <c r="D5" s="80">
        <v>251.32756</v>
      </c>
      <c r="E5" s="80">
        <v>239.5319</v>
      </c>
      <c r="F5" s="80">
        <v>4.32</v>
      </c>
      <c r="G5" s="80">
        <v>212.86134</v>
      </c>
      <c r="H5" s="80">
        <v>22.85461</v>
      </c>
      <c r="I5" s="80">
        <f>B5+D5+F5-G5</f>
        <v>92.18566999999999</v>
      </c>
    </row>
    <row r="7" ht="1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spans="1:6" ht="12.75">
      <c r="A16" t="s">
        <v>84</v>
      </c>
      <c r="D16" s="2"/>
      <c r="E16" s="2"/>
      <c r="F16" s="2"/>
    </row>
    <row r="17" spans="1:6" ht="12.75">
      <c r="A17" t="s">
        <v>85</v>
      </c>
      <c r="D17" s="2"/>
      <c r="E17" s="2"/>
      <c r="F17" s="2"/>
    </row>
    <row r="18" spans="1:6" ht="12.75">
      <c r="A18" t="s">
        <v>86</v>
      </c>
      <c r="D18" s="2"/>
      <c r="E18" s="2"/>
      <c r="F18" s="2"/>
    </row>
    <row r="19" spans="1:6" ht="12.75">
      <c r="A19" t="s">
        <v>87</v>
      </c>
      <c r="D19" s="2"/>
      <c r="E19" s="2"/>
      <c r="F19" s="2"/>
    </row>
    <row r="20" spans="1:6" ht="12.75">
      <c r="A20" t="s">
        <v>88</v>
      </c>
      <c r="D20" s="2"/>
      <c r="E20" s="2"/>
      <c r="F20" s="2"/>
    </row>
    <row r="21" spans="1:6" ht="12.75">
      <c r="A21" t="s">
        <v>89</v>
      </c>
      <c r="D21" s="2"/>
      <c r="E21" s="2"/>
      <c r="F21" s="2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3.625" style="0" customWidth="1"/>
  </cols>
  <sheetData>
    <row r="1" spans="1:7" ht="30.75" customHeight="1">
      <c r="A1" s="104" t="s">
        <v>105</v>
      </c>
      <c r="B1" s="104"/>
      <c r="C1" s="104"/>
      <c r="D1" s="104"/>
      <c r="E1" s="104"/>
      <c r="F1" s="104"/>
      <c r="G1" s="104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7" ht="13.5" thickBot="1">
      <c r="A3" s="4"/>
      <c r="B3" s="5"/>
      <c r="C3" s="1"/>
      <c r="D3" s="5"/>
      <c r="E3" s="5"/>
      <c r="F3" s="105" t="s">
        <v>37</v>
      </c>
      <c r="G3" s="106"/>
    </row>
    <row r="4" spans="1:7" ht="12.75">
      <c r="A4" s="6" t="s">
        <v>38</v>
      </c>
      <c r="B4" s="7" t="s">
        <v>39</v>
      </c>
      <c r="C4" s="6" t="s">
        <v>40</v>
      </c>
      <c r="D4" s="7" t="s">
        <v>41</v>
      </c>
      <c r="E4" s="8" t="s">
        <v>42</v>
      </c>
      <c r="F4" s="8"/>
      <c r="G4" s="8"/>
    </row>
    <row r="5" spans="1:7" ht="12.75">
      <c r="A5" s="6" t="s">
        <v>43</v>
      </c>
      <c r="B5" s="7"/>
      <c r="C5" s="9"/>
      <c r="D5" s="7" t="s">
        <v>44</v>
      </c>
      <c r="E5" s="7" t="s">
        <v>45</v>
      </c>
      <c r="F5" s="7" t="s">
        <v>46</v>
      </c>
      <c r="G5" s="7" t="s">
        <v>47</v>
      </c>
    </row>
    <row r="6" spans="1:7" ht="12.75">
      <c r="A6" s="6"/>
      <c r="B6" s="7"/>
      <c r="C6" s="9"/>
      <c r="D6" s="7" t="s">
        <v>48</v>
      </c>
      <c r="E6" s="7"/>
      <c r="F6" s="7" t="s">
        <v>49</v>
      </c>
      <c r="G6" s="7" t="s">
        <v>50</v>
      </c>
    </row>
    <row r="7" spans="1:7" ht="12.75">
      <c r="A7" s="10"/>
      <c r="B7" s="11"/>
      <c r="C7" s="2"/>
      <c r="D7" s="11"/>
      <c r="E7" s="11"/>
      <c r="F7" s="11"/>
      <c r="G7" s="7" t="s">
        <v>51</v>
      </c>
    </row>
    <row r="8" spans="1:7" ht="13.5" thickBot="1">
      <c r="A8" s="12"/>
      <c r="B8" s="13"/>
      <c r="C8" s="3"/>
      <c r="D8" s="13"/>
      <c r="E8" s="13"/>
      <c r="F8" s="13"/>
      <c r="G8" s="13"/>
    </row>
    <row r="9" spans="1:7" ht="12.75">
      <c r="A9" s="5"/>
      <c r="B9" s="14"/>
      <c r="C9" s="1"/>
      <c r="D9" s="5"/>
      <c r="E9" s="5"/>
      <c r="F9" s="5"/>
      <c r="G9" s="14"/>
    </row>
    <row r="10" spans="1:7" ht="12.75">
      <c r="A10" s="7">
        <v>1</v>
      </c>
      <c r="B10" s="15" t="s">
        <v>63</v>
      </c>
      <c r="C10" s="6" t="s">
        <v>90</v>
      </c>
      <c r="D10" s="7" t="s">
        <v>91</v>
      </c>
      <c r="E10" s="16">
        <v>51.618</v>
      </c>
      <c r="F10" s="17">
        <v>51.618</v>
      </c>
      <c r="G10" s="17">
        <f aca="true" t="shared" si="0" ref="G10:G15">+E10-F10</f>
        <v>0</v>
      </c>
    </row>
    <row r="11" spans="1:7" ht="12.75">
      <c r="A11" s="7"/>
      <c r="B11" s="15"/>
      <c r="C11" s="6" t="s">
        <v>92</v>
      </c>
      <c r="D11" s="7" t="s">
        <v>59</v>
      </c>
      <c r="E11" s="16">
        <v>310.2</v>
      </c>
      <c r="F11" s="17">
        <v>15.55</v>
      </c>
      <c r="G11" s="17">
        <f t="shared" si="0"/>
        <v>294.65</v>
      </c>
    </row>
    <row r="12" spans="1:7" ht="12.75">
      <c r="A12" s="7"/>
      <c r="B12" s="15"/>
      <c r="C12" s="6" t="s">
        <v>93</v>
      </c>
      <c r="D12" s="7" t="s">
        <v>94</v>
      </c>
      <c r="E12" s="16">
        <v>2235.64</v>
      </c>
      <c r="F12" s="17">
        <v>223.564</v>
      </c>
      <c r="G12" s="17">
        <f t="shared" si="0"/>
        <v>2012.0759999999998</v>
      </c>
    </row>
    <row r="13" spans="1:7" ht="12.75">
      <c r="A13" s="7"/>
      <c r="B13" s="15"/>
      <c r="C13" s="6" t="s">
        <v>95</v>
      </c>
      <c r="D13" s="7" t="s">
        <v>96</v>
      </c>
      <c r="E13" s="17">
        <v>3112.28</v>
      </c>
      <c r="F13" s="17">
        <v>311.228</v>
      </c>
      <c r="G13" s="17">
        <f t="shared" si="0"/>
        <v>2801.052</v>
      </c>
    </row>
    <row r="14" spans="1:7" ht="12.75">
      <c r="A14" s="7"/>
      <c r="B14" s="15"/>
      <c r="C14" s="9" t="s">
        <v>97</v>
      </c>
      <c r="D14" s="7"/>
      <c r="E14" s="17">
        <v>53.48</v>
      </c>
      <c r="F14" s="17">
        <v>5.348</v>
      </c>
      <c r="G14" s="17">
        <f t="shared" si="0"/>
        <v>48.132</v>
      </c>
    </row>
    <row r="15" spans="1:7" ht="12.75">
      <c r="A15" s="7"/>
      <c r="B15" s="15"/>
      <c r="C15" s="9" t="s">
        <v>98</v>
      </c>
      <c r="D15" s="7" t="s">
        <v>99</v>
      </c>
      <c r="E15" s="17">
        <v>48</v>
      </c>
      <c r="F15" s="17">
        <v>9.7</v>
      </c>
      <c r="G15" s="17">
        <f t="shared" si="0"/>
        <v>38.3</v>
      </c>
    </row>
    <row r="16" spans="1:7" ht="12.75">
      <c r="A16" s="7"/>
      <c r="B16" s="15"/>
      <c r="C16" s="6"/>
      <c r="D16" s="7"/>
      <c r="E16" s="16"/>
      <c r="F16" s="16"/>
      <c r="G16" s="17"/>
    </row>
    <row r="17" spans="1:7" ht="12.75">
      <c r="A17" s="7"/>
      <c r="B17" s="15"/>
      <c r="C17" s="18" t="s">
        <v>52</v>
      </c>
      <c r="D17" s="19"/>
      <c r="E17" s="20">
        <f>SUM(E10:E16)</f>
        <v>5811.217999999999</v>
      </c>
      <c r="F17" s="20">
        <f>SUM(F10:F16)</f>
        <v>617.008</v>
      </c>
      <c r="G17" s="20">
        <f>SUM(G10:G16)</f>
        <v>5194.21</v>
      </c>
    </row>
    <row r="18" spans="1:7" ht="13.5" thickBot="1">
      <c r="A18" s="21"/>
      <c r="B18" s="22"/>
      <c r="C18" s="23"/>
      <c r="D18" s="24"/>
      <c r="E18" s="25"/>
      <c r="F18" s="25"/>
      <c r="G18" s="26"/>
    </row>
    <row r="19" spans="1:7" ht="12.75">
      <c r="A19" s="5"/>
      <c r="B19" s="14"/>
      <c r="C19" s="81"/>
      <c r="D19" s="27"/>
      <c r="E19" s="28"/>
      <c r="F19" s="29"/>
      <c r="G19" s="29"/>
    </row>
    <row r="20" spans="1:7" ht="12.75">
      <c r="A20" s="11"/>
      <c r="B20" s="30" t="s">
        <v>11</v>
      </c>
      <c r="C20" s="82"/>
      <c r="D20" s="9"/>
      <c r="E20" s="31">
        <f>E17</f>
        <v>5811.217999999999</v>
      </c>
      <c r="F20" s="32">
        <f>+F17</f>
        <v>617.008</v>
      </c>
      <c r="G20" s="33">
        <f>+E20-F20</f>
        <v>5194.209999999999</v>
      </c>
    </row>
    <row r="21" spans="1:7" ht="13.5" thickBot="1">
      <c r="A21" s="13"/>
      <c r="B21" s="34"/>
      <c r="C21" s="83"/>
      <c r="D21" s="35"/>
      <c r="E21" s="24"/>
      <c r="F21" s="36"/>
      <c r="G21" s="36"/>
    </row>
    <row r="23" spans="1:7" ht="63.75" customHeight="1">
      <c r="A23" s="37" t="s">
        <v>53</v>
      </c>
      <c r="B23" s="37" t="s">
        <v>60</v>
      </c>
      <c r="C23" s="37" t="s">
        <v>100</v>
      </c>
      <c r="D23" s="37" t="s">
        <v>101</v>
      </c>
      <c r="E23" s="38" t="s">
        <v>54</v>
      </c>
      <c r="F23" s="37" t="s">
        <v>102</v>
      </c>
      <c r="G23" s="39"/>
    </row>
    <row r="24" spans="1:7" ht="15">
      <c r="A24" s="40">
        <v>1</v>
      </c>
      <c r="B24" s="41">
        <v>13548.760000000002</v>
      </c>
      <c r="C24" s="41">
        <v>466154.19</v>
      </c>
      <c r="D24" s="41">
        <v>451240.14</v>
      </c>
      <c r="E24" s="41">
        <v>88225.28</v>
      </c>
      <c r="F24" s="41">
        <f>+B24+C24-D24</f>
        <v>28462.809999999998</v>
      </c>
      <c r="G24" s="42"/>
    </row>
    <row r="26" spans="1:5" ht="90">
      <c r="A26" s="37" t="s">
        <v>53</v>
      </c>
      <c r="B26" s="37" t="s">
        <v>61</v>
      </c>
      <c r="C26" s="37" t="s">
        <v>103</v>
      </c>
      <c r="D26" s="37" t="s">
        <v>55</v>
      </c>
      <c r="E26" s="37" t="s">
        <v>104</v>
      </c>
    </row>
    <row r="27" spans="1:5" ht="15">
      <c r="A27" s="43">
        <v>1</v>
      </c>
      <c r="B27" s="44">
        <v>-25327.32</v>
      </c>
      <c r="C27" s="44">
        <f>+D24+E24</f>
        <v>539465.42</v>
      </c>
      <c r="D27" s="44">
        <v>617008</v>
      </c>
      <c r="E27" s="44">
        <f>+B27+C27-D27</f>
        <v>-102869.89999999997</v>
      </c>
    </row>
    <row r="28" spans="1:5" ht="12.75">
      <c r="A28" s="2"/>
      <c r="B28" s="2"/>
      <c r="C28" s="45"/>
      <c r="D28" s="45"/>
      <c r="E28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2011-03-25T07:17:04Z</dcterms:created>
  <dcterms:modified xsi:type="dcterms:W3CDTF">2013-04-16T12:38:02Z</dcterms:modified>
  <cp:category/>
  <cp:version/>
  <cp:contentType/>
  <cp:contentStatus/>
</cp:coreProperties>
</file>