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<sst xmlns="http://schemas.openxmlformats.org/spreadsheetml/2006/main" count="115" uniqueCount="105">
  <si>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</si>
  <si>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</si>
  <si>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</si>
  <si>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</si>
  <si>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</si>
  <si>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</si>
  <si>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</si>
  <si>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</si>
  <si>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</si>
  <si>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</si>
  <si>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</si>
  <si>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</si>
  <si>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</si>
  <si>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</si>
  <si>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</si>
  <si>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</si>
  <si>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</si>
  <si>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</si>
  <si>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</si>
  <si>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</si>
  <si>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</si>
  <si>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</si>
  <si>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</si>
  <si>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</si>
  <si>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</si>
  <si>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</si>
  <si>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</si>
  <si>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</si>
  <si>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</si>
  <si>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ИП Амбрацумова Н.Л.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</si>
  <si>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</si>
  <si>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</si>
  <si>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</si>
  <si>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</si>
  <si>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</si>
  <si>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</si>
  <si>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</si>
  <si>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</si>
  <si>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</si>
  <si>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</si>
  <si>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</si>
  <si>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</si>
  <si>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</si>
  <si>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</si>
  <si>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</si>
  <si>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</si>
  <si>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</si>
  <si>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</si>
  <si>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</si>
  <si>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</si>
  <si>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</si>
  <si>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</si>
  <si>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</si>
  <si>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</si>
  <si>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</si>
  <si>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д.2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</si>
  <si>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</si>
  <si>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</si>
  <si>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</si>
  <si>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</si>
  <si>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</si>
  <si>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Н/2009-73 от 01.01.2009г.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</si>
  <si>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</si>
  <si>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</si>
  <si>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</si>
  <si>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</si>
  <si>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2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</si>
  <si>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</si>
  <si>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</si>
  <si>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</si>
  <si>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</si>
  <si>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ИП Амбрацумова Н.Л. за управление и содержание общедомового имущества, и за сбор ТБО 12972,32 руб. </t>
  </si>
  <si>
    <t>Общая задолженность по дому  на 01.01.2013г.</t>
  </si>
  <si>
    <t>№ 2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</si>
  <si>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</si>
  <si>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</si>
  <si>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907,32 </t>
    </r>
    <r>
      <rPr>
        <sz val="10"/>
        <rFont val="Arial Cyr"/>
        <family val="0"/>
      </rPr>
      <t>тыс.рублей, в том числе:</t>
    </r>
  </si>
  <si>
    <t>очистка кровли от снега - 41,28 т.р.</t>
  </si>
  <si>
    <t>аварийное обслуживание - 16,18 т.р.</t>
  </si>
  <si>
    <t>ремонт ГВС, ХВС, канализации, смена труб, кранов - 32,04 т.р.</t>
  </si>
  <si>
    <t>замена стояков ХВС, ГВС - 610,07 т.р.</t>
  </si>
  <si>
    <t>замеры сопротивления изоляции - 124,74 т.р.</t>
  </si>
  <si>
    <t>ремонт лифтового оборудования - 13,12 т.р.</t>
  </si>
  <si>
    <t>смена навесных и установка врезных замков - 12,16 т.р.</t>
  </si>
  <si>
    <t>установка металлических дверей - 37,40 т.р.</t>
  </si>
  <si>
    <t>ремонт мусопровода, шибера, окраска тележки, баков - 2,49 т.р.</t>
  </si>
  <si>
    <t>уборка подвала от ТБО и КГО - 8,60 т.р.</t>
  </si>
  <si>
    <t>утепление пожарного выхода - 6,37 т.р.</t>
  </si>
  <si>
    <t>смена стекла, установка подв.решеток - 2.43 т.р.</t>
  </si>
  <si>
    <t>смена патронов, ламп - 0.32 т.р.</t>
  </si>
  <si>
    <t>прочее - 0.12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</si>
  <si>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Молодцова, д. 2</t>
  </si>
  <si>
    <t>замена стояков полотенцесушителей</t>
  </si>
  <si>
    <t>735 м.п.</t>
  </si>
  <si>
    <t>энергопаспорта</t>
  </si>
  <si>
    <t>1 шт</t>
  </si>
  <si>
    <t>замена стояков ХВС и ГВС</t>
  </si>
  <si>
    <t>9 шт.</t>
  </si>
  <si>
    <t>замена разводящей магистрали ГВС</t>
  </si>
  <si>
    <t>298,2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</si>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</sst>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3" fillId="0" borderId="15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9" fillId="0" borderId="29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3" customWidth="1"/>
    <col min="4" max="4" width="14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33.375" style="33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66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50.25" customHeight="1" thickBot="1">
      <c r="C9" s="9" t="s">
        <v>3</v>
      </c>
      <c r="D9" s="10" t="s">
        <v>67</v>
      </c>
      <c r="E9" s="11" t="s">
        <v>68</v>
      </c>
      <c r="F9" s="11" t="s">
        <v>69</v>
      </c>
      <c r="G9" s="11" t="s">
        <v>4</v>
      </c>
      <c r="H9" s="11" t="s">
        <v>70</v>
      </c>
      <c r="I9" s="10" t="s">
        <v>5</v>
      </c>
    </row>
    <row r="10" spans="3:9" ht="13.5" customHeight="1" thickBot="1">
      <c r="C10" s="97" t="s">
        <v>6</v>
      </c>
      <c r="D10" s="98"/>
      <c r="E10" s="98"/>
      <c r="F10" s="98"/>
      <c r="G10" s="98"/>
      <c r="H10" s="98"/>
      <c r="I10" s="99"/>
    </row>
    <row r="11" spans="3:9" ht="13.5" customHeight="1" thickBot="1">
      <c r="C11" s="12" t="s">
        <v>7</v>
      </c>
      <c r="D11" s="13">
        <v>266144.9700000002</v>
      </c>
      <c r="E11" s="14">
        <f>1503435.12+32830.31+2207727.26-2062.14</f>
        <v>3741930.55</v>
      </c>
      <c r="F11" s="14">
        <f>1668803.17+2077533.15</f>
        <v>3746336.32</v>
      </c>
      <c r="G11" s="14">
        <v>4562712.02</v>
      </c>
      <c r="H11" s="14">
        <f>+D11+E11-F11</f>
        <v>261739.2000000002</v>
      </c>
      <c r="I11" s="100" t="s">
        <v>60</v>
      </c>
    </row>
    <row r="12" spans="3:9" ht="13.5" customHeight="1" thickBot="1">
      <c r="C12" s="12" t="s">
        <v>8</v>
      </c>
      <c r="D12" s="13">
        <v>139502.82000000007</v>
      </c>
      <c r="E12" s="15">
        <f>508323.17-10981.67+774435.85-26576.65</f>
        <v>1245200.7000000002</v>
      </c>
      <c r="F12" s="15">
        <f>547883.31+693481.8</f>
        <v>1241365.11</v>
      </c>
      <c r="G12" s="14">
        <v>1163041.96</v>
      </c>
      <c r="H12" s="14">
        <f>+D12+E12-F12</f>
        <v>143338.41000000015</v>
      </c>
      <c r="I12" s="101"/>
    </row>
    <row r="13" spans="3:9" ht="13.5" customHeight="1" thickBot="1">
      <c r="C13" s="12" t="s">
        <v>9</v>
      </c>
      <c r="D13" s="13">
        <v>81232.30999999994</v>
      </c>
      <c r="E13" s="15">
        <f>498286.85-27691.01+269601.68-8701.94+0.01</f>
        <v>731495.5900000001</v>
      </c>
      <c r="F13" s="15">
        <f>439073.56+299082.56-0.04</f>
        <v>738156.08</v>
      </c>
      <c r="G13" s="14">
        <f>+E13</f>
        <v>731495.5900000001</v>
      </c>
      <c r="H13" s="14">
        <f>+D13+E13-F13</f>
        <v>74571.82000000007</v>
      </c>
      <c r="I13" s="101"/>
    </row>
    <row r="14" spans="3:9" ht="13.5" customHeight="1" thickBot="1">
      <c r="C14" s="12" t="s">
        <v>10</v>
      </c>
      <c r="D14" s="13">
        <v>43623.53000000003</v>
      </c>
      <c r="E14" s="15">
        <f>167861.38-9243.69+90810.63-2824.64+101958.88-3331.92+61153.21-1385.05</f>
        <v>404998.80000000005</v>
      </c>
      <c r="F14" s="15">
        <f>147568.19+100699.47+90820.17+66543.25</f>
        <v>405631.08</v>
      </c>
      <c r="G14" s="14">
        <f>+E14</f>
        <v>404998.80000000005</v>
      </c>
      <c r="H14" s="14">
        <f>+D14+E14-F14</f>
        <v>42991.25000000006</v>
      </c>
      <c r="I14" s="102"/>
    </row>
    <row r="15" spans="3:9" ht="13.5" customHeight="1" thickBot="1">
      <c r="C15" s="12" t="s">
        <v>11</v>
      </c>
      <c r="D15" s="16">
        <f>SUM(D11:D14)</f>
        <v>530503.6300000002</v>
      </c>
      <c r="E15" s="16">
        <f>SUM(E11:E14)</f>
        <v>6123625.64</v>
      </c>
      <c r="F15" s="16">
        <f>SUM(F11:F14)</f>
        <v>6131488.59</v>
      </c>
      <c r="G15" s="16">
        <f>SUM(G11:G14)</f>
        <v>6862248.369999999</v>
      </c>
      <c r="H15" s="16">
        <f>SUM(H11:H14)</f>
        <v>522640.68000000046</v>
      </c>
      <c r="I15" s="17"/>
    </row>
    <row r="16" spans="3:9" ht="13.5" customHeight="1" thickBot="1">
      <c r="C16" s="98" t="s">
        <v>12</v>
      </c>
      <c r="D16" s="98"/>
      <c r="E16" s="98"/>
      <c r="F16" s="98"/>
      <c r="G16" s="98"/>
      <c r="H16" s="98"/>
      <c r="I16" s="98"/>
    </row>
    <row r="17" spans="3:9" ht="38.25" customHeight="1" thickBot="1">
      <c r="C17" s="18" t="s">
        <v>3</v>
      </c>
      <c r="D17" s="10" t="s">
        <v>67</v>
      </c>
      <c r="E17" s="11" t="s">
        <v>68</v>
      </c>
      <c r="F17" s="11" t="s">
        <v>69</v>
      </c>
      <c r="G17" s="11" t="s">
        <v>4</v>
      </c>
      <c r="H17" s="11" t="s">
        <v>70</v>
      </c>
      <c r="I17" s="19" t="s">
        <v>13</v>
      </c>
    </row>
    <row r="18" spans="3:9" ht="13.5" customHeight="1" thickBot="1">
      <c r="C18" s="9" t="s">
        <v>14</v>
      </c>
      <c r="D18" s="20">
        <v>179345.3500000001</v>
      </c>
      <c r="E18" s="21">
        <f>2506801.17-1000</f>
        <v>2505801.17</v>
      </c>
      <c r="F18" s="21">
        <v>2512067.52</v>
      </c>
      <c r="G18" s="14">
        <f>+E18</f>
        <v>2505801.17</v>
      </c>
      <c r="H18" s="21">
        <f aca="true" t="shared" si="0" ref="H18:H24">+D18+E18-F18</f>
        <v>173079</v>
      </c>
      <c r="I18" s="103" t="s">
        <v>61</v>
      </c>
    </row>
    <row r="19" spans="3:10" ht="14.25" customHeight="1" thickBot="1">
      <c r="C19" s="12" t="s">
        <v>15</v>
      </c>
      <c r="D19" s="13">
        <v>34334.9800000001</v>
      </c>
      <c r="E19" s="14">
        <f>437165.55-165.62</f>
        <v>436999.93</v>
      </c>
      <c r="F19" s="14">
        <v>435187.83</v>
      </c>
      <c r="G19" s="14">
        <v>907319.38</v>
      </c>
      <c r="H19" s="21">
        <f t="shared" si="0"/>
        <v>36147.080000000075</v>
      </c>
      <c r="I19" s="104"/>
      <c r="J19" s="22"/>
    </row>
    <row r="20" spans="3:9" ht="13.5" customHeight="1" thickBot="1">
      <c r="C20" s="18" t="s">
        <v>16</v>
      </c>
      <c r="D20" s="23">
        <v>40520.609999999986</v>
      </c>
      <c r="E20" s="14">
        <v>655920.3</v>
      </c>
      <c r="F20" s="14">
        <v>656756.4</v>
      </c>
      <c r="G20" s="14">
        <v>272350</v>
      </c>
      <c r="H20" s="21">
        <f t="shared" si="0"/>
        <v>39684.51000000001</v>
      </c>
      <c r="I20" s="24"/>
    </row>
    <row r="21" spans="3:9" ht="12.75" customHeight="1" thickBot="1">
      <c r="C21" s="12" t="s">
        <v>17</v>
      </c>
      <c r="D21" s="13">
        <v>25361.829999999958</v>
      </c>
      <c r="E21" s="14">
        <f>349778.69-20317.59</f>
        <v>329461.1</v>
      </c>
      <c r="F21" s="14">
        <v>330637.63</v>
      </c>
      <c r="G21" s="14">
        <f>+E21</f>
        <v>329461.1</v>
      </c>
      <c r="H21" s="21">
        <f t="shared" si="0"/>
        <v>24185.29999999993</v>
      </c>
      <c r="I21" s="24" t="s">
        <v>18</v>
      </c>
    </row>
    <row r="22" spans="3:9" ht="13.5" customHeight="1" thickBot="1">
      <c r="C22" s="12" t="s">
        <v>19</v>
      </c>
      <c r="D22" s="13">
        <v>37116.32999999996</v>
      </c>
      <c r="E22" s="14">
        <f>524170.03-50.3</f>
        <v>524119.73000000004</v>
      </c>
      <c r="F22" s="14">
        <v>524799.78</v>
      </c>
      <c r="G22" s="14">
        <v>482846.76</v>
      </c>
      <c r="H22" s="21">
        <f t="shared" si="0"/>
        <v>36436.28000000003</v>
      </c>
      <c r="I22" s="24" t="s">
        <v>20</v>
      </c>
    </row>
    <row r="23" spans="3:9" ht="13.5" customHeight="1" thickBot="1">
      <c r="C23" s="12" t="s">
        <v>21</v>
      </c>
      <c r="D23" s="13">
        <v>2134.139999999996</v>
      </c>
      <c r="E23" s="15">
        <f>28727.21-12.1</f>
        <v>28715.11</v>
      </c>
      <c r="F23" s="15">
        <v>28829.81</v>
      </c>
      <c r="G23" s="14">
        <f>+E23</f>
        <v>28715.11</v>
      </c>
      <c r="H23" s="21">
        <f t="shared" si="0"/>
        <v>2019.439999999995</v>
      </c>
      <c r="I23" s="79" t="s">
        <v>22</v>
      </c>
    </row>
    <row r="24" spans="3:9" ht="13.5" customHeight="1" thickBot="1">
      <c r="C24" s="18" t="s">
        <v>23</v>
      </c>
      <c r="D24" s="25">
        <v>25163.389999999956</v>
      </c>
      <c r="E24" s="15">
        <f>323925.55-15.46</f>
        <v>323910.08999999997</v>
      </c>
      <c r="F24" s="15">
        <v>325027.19</v>
      </c>
      <c r="G24" s="14">
        <f>+E24</f>
        <v>323910.08999999997</v>
      </c>
      <c r="H24" s="21">
        <f t="shared" si="0"/>
        <v>24046.28999999992</v>
      </c>
      <c r="I24" s="24"/>
    </row>
    <row r="25" spans="3:9" ht="13.5" customHeight="1" thickBot="1">
      <c r="C25" s="12" t="s">
        <v>24</v>
      </c>
      <c r="D25" s="25">
        <v>7683.979999999996</v>
      </c>
      <c r="E25" s="15">
        <v>111360.35</v>
      </c>
      <c r="F25" s="15">
        <v>111533.47</v>
      </c>
      <c r="G25" s="14">
        <f>+E25</f>
        <v>111360.35</v>
      </c>
      <c r="H25" s="21">
        <f>+D25+E25-F25</f>
        <v>7510.860000000001</v>
      </c>
      <c r="I25" s="79" t="s">
        <v>62</v>
      </c>
    </row>
    <row r="26" spans="3:9" s="27" customFormat="1" ht="13.5" customHeight="1" thickBot="1">
      <c r="C26" s="12" t="s">
        <v>11</v>
      </c>
      <c r="D26" s="16">
        <f>SUM(D18:D25)</f>
        <v>351660.61000000004</v>
      </c>
      <c r="E26" s="16">
        <f>SUM(E18:E25)</f>
        <v>4916287.78</v>
      </c>
      <c r="F26" s="16">
        <f>SUM(F18:F25)</f>
        <v>4924839.63</v>
      </c>
      <c r="G26" s="16">
        <f>SUM(G18:G25)</f>
        <v>4961763.96</v>
      </c>
      <c r="H26" s="16">
        <f>SUM(H18:H25)</f>
        <v>343108.75999999995</v>
      </c>
      <c r="I26" s="26"/>
    </row>
    <row r="27" spans="3:9" ht="13.5" customHeight="1" thickBot="1">
      <c r="C27" s="88" t="s">
        <v>25</v>
      </c>
      <c r="D27" s="88"/>
      <c r="E27" s="88"/>
      <c r="F27" s="88"/>
      <c r="G27" s="88"/>
      <c r="H27" s="88"/>
      <c r="I27" s="88"/>
    </row>
    <row r="28" spans="3:9" ht="27" customHeight="1" thickBot="1">
      <c r="C28" s="29" t="s">
        <v>26</v>
      </c>
      <c r="D28" s="89" t="s">
        <v>27</v>
      </c>
      <c r="E28" s="90"/>
      <c r="F28" s="90"/>
      <c r="G28" s="90"/>
      <c r="H28" s="91"/>
      <c r="I28" s="28" t="s">
        <v>28</v>
      </c>
    </row>
    <row r="29" spans="3:9" ht="26.25" customHeight="1" thickBot="1">
      <c r="C29" s="29" t="s">
        <v>29</v>
      </c>
      <c r="D29" s="89" t="s">
        <v>71</v>
      </c>
      <c r="E29" s="95"/>
      <c r="F29" s="95"/>
      <c r="G29" s="95"/>
      <c r="H29" s="96"/>
      <c r="I29" s="30" t="s">
        <v>29</v>
      </c>
    </row>
    <row r="30" spans="3:8" ht="14.25" customHeight="1">
      <c r="C30" s="31" t="s">
        <v>72</v>
      </c>
      <c r="D30" s="31"/>
      <c r="E30" s="31"/>
      <c r="F30" s="31"/>
      <c r="G30" s="31"/>
      <c r="H30" s="32">
        <f>+H15+H26</f>
        <v>865749.4400000004</v>
      </c>
    </row>
    <row r="31" spans="3:8" ht="15">
      <c r="C31" s="84"/>
      <c r="D31" s="84"/>
      <c r="E31" s="85"/>
      <c r="F31" s="85"/>
      <c r="G31" s="85"/>
      <c r="H31" s="85"/>
    </row>
  </sheetData>
  <sheetProtection/>
  <mergeCells count="11">
    <mergeCell ref="D29:H29"/>
    <mergeCell ref="C10:I10"/>
    <mergeCell ref="I11:I14"/>
    <mergeCell ref="C16:I16"/>
    <mergeCell ref="I18:I19"/>
    <mergeCell ref="C27:I27"/>
    <mergeCell ref="D28:H28"/>
    <mergeCell ref="C5:I5"/>
    <mergeCell ref="C6:I6"/>
    <mergeCell ref="C7:I7"/>
    <mergeCell ref="C8:I8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105" t="s">
        <v>30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 t="s">
        <v>31</v>
      </c>
      <c r="B2" s="105"/>
      <c r="C2" s="105"/>
      <c r="D2" s="105"/>
      <c r="E2" s="105"/>
      <c r="F2" s="105"/>
      <c r="G2" s="105"/>
      <c r="H2" s="105"/>
      <c r="I2" s="105"/>
    </row>
    <row r="3" spans="1:9" ht="12.75">
      <c r="A3" s="105" t="s">
        <v>73</v>
      </c>
      <c r="B3" s="105"/>
      <c r="C3" s="105"/>
      <c r="D3" s="105"/>
      <c r="E3" s="105"/>
      <c r="F3" s="105"/>
      <c r="G3" s="105"/>
      <c r="H3" s="105"/>
      <c r="I3" s="105"/>
    </row>
    <row r="4" spans="1:9" ht="51">
      <c r="A4" s="80" t="s">
        <v>32</v>
      </c>
      <c r="B4" s="80" t="s">
        <v>74</v>
      </c>
      <c r="C4" s="81" t="s">
        <v>63</v>
      </c>
      <c r="D4" s="81" t="s">
        <v>33</v>
      </c>
      <c r="E4" s="81" t="s">
        <v>34</v>
      </c>
      <c r="F4" s="81" t="s">
        <v>35</v>
      </c>
      <c r="G4" s="81" t="s">
        <v>36</v>
      </c>
      <c r="H4" s="80" t="s">
        <v>75</v>
      </c>
      <c r="I4" s="80" t="s">
        <v>37</v>
      </c>
    </row>
    <row r="5" spans="1:9" ht="15">
      <c r="A5" s="82" t="s">
        <v>38</v>
      </c>
      <c r="B5" s="83">
        <v>355.0301700000001</v>
      </c>
      <c r="C5" s="83">
        <v>360.7962</v>
      </c>
      <c r="D5" s="83">
        <v>436.99993</v>
      </c>
      <c r="E5" s="83">
        <v>435.18783</v>
      </c>
      <c r="F5" s="83">
        <f>6.48+23.86159</f>
        <v>30.34159</v>
      </c>
      <c r="G5" s="83">
        <v>907.31938</v>
      </c>
      <c r="H5" s="83">
        <v>36.14708</v>
      </c>
      <c r="I5" s="83">
        <f>B5+D5+F5-G5</f>
        <v>-84.94768999999985</v>
      </c>
    </row>
    <row r="7" ht="1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6" t="s">
        <v>91</v>
      </c>
      <c r="B1" s="106"/>
      <c r="C1" s="106"/>
      <c r="D1" s="106"/>
      <c r="E1" s="106"/>
      <c r="F1" s="106"/>
      <c r="G1" s="106"/>
      <c r="H1" s="34"/>
    </row>
    <row r="2" spans="1:7" ht="29.25" customHeight="1" thickBot="1">
      <c r="A2" s="107"/>
      <c r="B2" s="107"/>
      <c r="C2" s="107"/>
      <c r="D2" s="107"/>
      <c r="E2" s="107"/>
      <c r="F2" s="107"/>
      <c r="G2" s="107"/>
    </row>
    <row r="3" spans="1:8" ht="13.5" thickBot="1">
      <c r="A3" s="35"/>
      <c r="B3" s="36"/>
      <c r="C3" s="37"/>
      <c r="D3" s="36"/>
      <c r="E3" s="38"/>
      <c r="F3" s="108" t="s">
        <v>39</v>
      </c>
      <c r="G3" s="109"/>
      <c r="H3" s="36"/>
    </row>
    <row r="4" spans="1:8" ht="12.75">
      <c r="A4" s="39" t="s">
        <v>40</v>
      </c>
      <c r="B4" s="40" t="s">
        <v>41</v>
      </c>
      <c r="C4" s="41" t="s">
        <v>42</v>
      </c>
      <c r="D4" s="40" t="s">
        <v>43</v>
      </c>
      <c r="E4" s="42" t="s">
        <v>44</v>
      </c>
      <c r="F4" s="43"/>
      <c r="G4" s="43"/>
      <c r="H4" s="43" t="s">
        <v>45</v>
      </c>
    </row>
    <row r="5" spans="1:8" ht="12.75">
      <c r="A5" s="39" t="s">
        <v>46</v>
      </c>
      <c r="B5" s="40"/>
      <c r="C5" s="41"/>
      <c r="D5" s="40" t="s">
        <v>47</v>
      </c>
      <c r="E5" s="44" t="s">
        <v>48</v>
      </c>
      <c r="F5" s="40" t="s">
        <v>49</v>
      </c>
      <c r="G5" s="40" t="s">
        <v>50</v>
      </c>
      <c r="H5" s="40"/>
    </row>
    <row r="6" spans="1:8" ht="12.75">
      <c r="A6" s="39"/>
      <c r="B6" s="40"/>
      <c r="C6" s="41"/>
      <c r="D6" s="40" t="s">
        <v>51</v>
      </c>
      <c r="E6" s="45"/>
      <c r="F6" s="40" t="s">
        <v>52</v>
      </c>
      <c r="G6" s="40" t="s">
        <v>53</v>
      </c>
      <c r="H6" s="46"/>
    </row>
    <row r="7" spans="1:8" ht="12.75">
      <c r="A7" s="47"/>
      <c r="B7" s="46"/>
      <c r="C7" s="48"/>
      <c r="D7" s="46"/>
      <c r="E7" s="45"/>
      <c r="F7" s="46"/>
      <c r="G7" s="40" t="s">
        <v>54</v>
      </c>
      <c r="H7" s="46"/>
    </row>
    <row r="8" spans="1:8" ht="13.5" thickBot="1">
      <c r="A8" s="49"/>
      <c r="B8" s="50"/>
      <c r="C8" s="51"/>
      <c r="D8" s="50"/>
      <c r="E8" s="52"/>
      <c r="F8" s="50"/>
      <c r="G8" s="50"/>
      <c r="H8" s="50"/>
    </row>
    <row r="9" spans="1:8" ht="4.5" customHeight="1">
      <c r="A9" s="36"/>
      <c r="B9" s="38"/>
      <c r="C9" s="35"/>
      <c r="D9" s="36"/>
      <c r="E9" s="38"/>
      <c r="F9" s="38"/>
      <c r="G9" s="38"/>
      <c r="H9" s="38"/>
    </row>
    <row r="10" spans="1:8" ht="12.75">
      <c r="A10" s="40">
        <v>1</v>
      </c>
      <c r="B10" s="45" t="s">
        <v>55</v>
      </c>
      <c r="C10" s="41" t="s">
        <v>92</v>
      </c>
      <c r="D10" s="40" t="s">
        <v>93</v>
      </c>
      <c r="E10" s="53">
        <v>1843.8</v>
      </c>
      <c r="F10" s="54">
        <v>92.35</v>
      </c>
      <c r="G10" s="54">
        <f>+E10-F10</f>
        <v>1751.45</v>
      </c>
      <c r="H10" s="44"/>
    </row>
    <row r="11" spans="1:8" ht="12.75">
      <c r="A11" s="40"/>
      <c r="B11" s="45"/>
      <c r="C11" s="39" t="s">
        <v>94</v>
      </c>
      <c r="D11" s="40" t="s">
        <v>95</v>
      </c>
      <c r="E11" s="54">
        <v>95</v>
      </c>
      <c r="F11" s="54">
        <v>8.5</v>
      </c>
      <c r="G11" s="54">
        <f>+E11-F11</f>
        <v>86.5</v>
      </c>
      <c r="H11" s="44"/>
    </row>
    <row r="12" spans="1:8" ht="12.75">
      <c r="A12" s="40"/>
      <c r="B12" s="45"/>
      <c r="C12" s="39" t="s">
        <v>96</v>
      </c>
      <c r="D12" s="40" t="s">
        <v>97</v>
      </c>
      <c r="E12" s="54">
        <f>856.2+179+627.1</f>
        <v>1662.3000000000002</v>
      </c>
      <c r="F12" s="54">
        <f>42.9+21+63</f>
        <v>126.9</v>
      </c>
      <c r="G12" s="54">
        <f>+E12-F12</f>
        <v>1535.4</v>
      </c>
      <c r="H12" s="44"/>
    </row>
    <row r="13" spans="1:8" ht="12.75">
      <c r="A13" s="40"/>
      <c r="B13" s="45"/>
      <c r="C13" s="39" t="s">
        <v>98</v>
      </c>
      <c r="D13" s="40" t="s">
        <v>99</v>
      </c>
      <c r="E13" s="53">
        <v>882.1</v>
      </c>
      <c r="F13" s="54">
        <v>44.6</v>
      </c>
      <c r="G13" s="54">
        <f>+E13-F13</f>
        <v>837.5</v>
      </c>
      <c r="H13" s="44"/>
    </row>
    <row r="14" spans="1:8" ht="6" customHeight="1">
      <c r="A14" s="40"/>
      <c r="B14" s="45"/>
      <c r="C14" s="39"/>
      <c r="D14" s="40"/>
      <c r="E14" s="55"/>
      <c r="F14" s="86"/>
      <c r="G14" s="54"/>
      <c r="H14" s="56"/>
    </row>
    <row r="15" spans="1:8" ht="12.75">
      <c r="A15" s="40"/>
      <c r="B15" s="45"/>
      <c r="C15" s="57" t="s">
        <v>56</v>
      </c>
      <c r="D15" s="58"/>
      <c r="E15" s="59">
        <f>SUM(E10:E14)</f>
        <v>4483.200000000001</v>
      </c>
      <c r="F15" s="59">
        <f>SUM(F10:F14)</f>
        <v>272.35</v>
      </c>
      <c r="G15" s="59">
        <f>SUM(G10:G14)</f>
        <v>4210.85</v>
      </c>
      <c r="H15" s="44"/>
    </row>
    <row r="16" spans="1:8" ht="13.5" thickBot="1">
      <c r="A16" s="60"/>
      <c r="B16" s="61"/>
      <c r="C16" s="62"/>
      <c r="D16" s="63"/>
      <c r="E16" s="55"/>
      <c r="F16" s="55"/>
      <c r="G16" s="55"/>
      <c r="H16" s="56"/>
    </row>
    <row r="17" spans="1:8" ht="12.75">
      <c r="A17" s="36"/>
      <c r="B17" s="38"/>
      <c r="C17" s="64"/>
      <c r="D17" s="64"/>
      <c r="E17" s="65"/>
      <c r="F17" s="65"/>
      <c r="G17" s="65"/>
      <c r="H17" s="64"/>
    </row>
    <row r="18" spans="1:8" ht="12.75">
      <c r="A18" s="46"/>
      <c r="B18" s="66" t="s">
        <v>11</v>
      </c>
      <c r="C18" s="67"/>
      <c r="D18" s="67"/>
      <c r="E18" s="68">
        <f>E15</f>
        <v>4483.200000000001</v>
      </c>
      <c r="F18" s="68">
        <f>F15</f>
        <v>272.35</v>
      </c>
      <c r="G18" s="68">
        <f>G15</f>
        <v>4210.85</v>
      </c>
      <c r="H18" s="68">
        <f>H15</f>
        <v>0</v>
      </c>
    </row>
    <row r="19" spans="1:8" ht="13.5" thickBot="1">
      <c r="A19" s="50"/>
      <c r="B19" s="52"/>
      <c r="C19" s="69"/>
      <c r="D19" s="69"/>
      <c r="E19" s="70"/>
      <c r="F19" s="70"/>
      <c r="G19" s="70"/>
      <c r="H19" s="70"/>
    </row>
    <row r="20" spans="1:8" ht="12.75">
      <c r="A20" s="48"/>
      <c r="B20" s="48"/>
      <c r="C20" s="71"/>
      <c r="D20" s="71"/>
      <c r="E20" s="41"/>
      <c r="F20" s="41"/>
      <c r="G20" s="41"/>
      <c r="H20" s="41"/>
    </row>
    <row r="21" spans="1:7" ht="63.75" customHeight="1">
      <c r="A21" s="72" t="s">
        <v>57</v>
      </c>
      <c r="B21" s="72" t="s">
        <v>64</v>
      </c>
      <c r="C21" s="72" t="s">
        <v>100</v>
      </c>
      <c r="D21" s="72" t="s">
        <v>101</v>
      </c>
      <c r="E21" s="73" t="s">
        <v>58</v>
      </c>
      <c r="F21" s="72" t="s">
        <v>102</v>
      </c>
      <c r="G21" s="87"/>
    </row>
    <row r="22" spans="1:8" ht="15">
      <c r="A22" s="74">
        <v>1</v>
      </c>
      <c r="B22" s="75">
        <v>40520.609999999986</v>
      </c>
      <c r="C22" s="75">
        <v>655920.3</v>
      </c>
      <c r="D22" s="75">
        <v>656756.4</v>
      </c>
      <c r="E22" s="75">
        <v>53287.19</v>
      </c>
      <c r="F22" s="75">
        <f>B22+C22-D22</f>
        <v>39684.51000000001</v>
      </c>
      <c r="G22" s="76"/>
      <c r="H22" s="41"/>
    </row>
    <row r="23" spans="7:8" ht="12.75">
      <c r="G23" s="41"/>
      <c r="H23" s="41"/>
    </row>
    <row r="24" spans="1:5" ht="90">
      <c r="A24" s="72" t="s">
        <v>57</v>
      </c>
      <c r="B24" s="72" t="s">
        <v>65</v>
      </c>
      <c r="C24" s="72" t="s">
        <v>103</v>
      </c>
      <c r="D24" s="72" t="s">
        <v>59</v>
      </c>
      <c r="E24" s="72" t="s">
        <v>104</v>
      </c>
    </row>
    <row r="25" spans="1:5" ht="15">
      <c r="A25" s="77">
        <v>1</v>
      </c>
      <c r="B25" s="78">
        <v>341272.04999999993</v>
      </c>
      <c r="C25" s="78">
        <f>+D22+E22</f>
        <v>710043.5900000001</v>
      </c>
      <c r="D25" s="78">
        <v>272350</v>
      </c>
      <c r="E25" s="78">
        <f>+B25+C25-D25</f>
        <v>778965.6400000001</v>
      </c>
    </row>
    <row r="26" spans="1:5" ht="12.75">
      <c r="A26" s="48"/>
      <c r="B26" s="48"/>
      <c r="C26" s="71"/>
      <c r="D26" s="71"/>
      <c r="E26" s="4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2011-03-25T07:18:33Z</dcterms:created>
  <dcterms:modified xsi:type="dcterms:W3CDTF">2013-04-16T12:34:25Z</dcterms:modified>
  <cp:category/>
  <cp:version/>
  <cp:contentType/>
  <cp:contentStatus/>
</cp:coreProperties>
</file>