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  <sheet name="кап.рем." sheetId="3" r:id="rId3"/>
  </sheets>
  <definedNames/>
  <calcPr fullCalcOnLoad="1"/>
</workbook>
</file>

<file path=xl/sharedStrings.xml><?xml version="1.0" encoding="utf-8"?>
<sst xmlns="http://schemas.openxmlformats.org/spreadsheetml/2006/main" count="81" uniqueCount="73">
  <si>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</si>
  <si>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</si>
  <si>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</si>
  <si>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</si>
  <si>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</si>
  <si>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</si>
  <si>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</si>
  <si>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</si>
  <si>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</si>
  <si>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</si>
  <si>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</si>
  <si>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</si>
  <si>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</si>
  <si>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</si>
  <si>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</si>
  <si>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</si>
  <si>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</si>
  <si>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</si>
  <si>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</si>
  <si>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</si>
  <si>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</si>
  <si>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</si>
  <si>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</si>
  <si>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</si>
  <si>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</si>
  <si>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>Прочие поступления</t>
  </si>
  <si>
    <t>Размещение Интернет оборудования</t>
  </si>
  <si>
    <t>ООО "Домашние сети"</t>
  </si>
  <si>
    <t>ОТЧЕТ</t>
  </si>
  <si>
    <t>по выполнению плана текущего ремонта жилого дома</t>
  </si>
  <si>
    <t>№                             п/п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</si>
  <si>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</si>
  <si>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</si>
  <si>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</si>
  <si>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</si>
  <si>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Переходящий остаток,                     тыс.руб.</t>
  </si>
  <si>
    <t>1.</t>
  </si>
  <si>
    <t>ОАО"ТСК", ОАО "Сертоловский Водоканал", ООО"ЦБИ"</t>
  </si>
  <si>
    <t xml:space="preserve"> ООО"Технострой-3"</t>
  </si>
  <si>
    <t>Остаток на 01.01.2011г., тыс.руб. (получено)</t>
  </si>
  <si>
    <t>ООО "Уют-Сервис", договор управления № Н/2011-109 от 01.11.2011г.</t>
  </si>
  <si>
    <t>имущества жилого дома № 7  по ул. Молодцова с 01.01.2012г. по 31.12.2012г.</t>
  </si>
  <si>
    <t>Задолженность населения на 01.01.2012г. (руб.)</t>
  </si>
  <si>
    <t>Начислено населению за 2012г. (руб.)</t>
  </si>
  <si>
    <t>Поступило в счет оплаты в 2012г. (руб.)</t>
  </si>
  <si>
    <t>Задолженность населения на 01.01.2013г, (руб.)</t>
  </si>
  <si>
    <t xml:space="preserve">Поступило от ООО "Домашние сети" за размещение интернет оборудования 2160,00 руб. </t>
  </si>
  <si>
    <t>Размещение рекламы</t>
  </si>
  <si>
    <t xml:space="preserve">Поступило от ООО "Союз" за размещение интернет оборудования 60000,00 руб. </t>
  </si>
  <si>
    <t>ООО "Союз"</t>
  </si>
  <si>
    <t>Общая задолженность по дому  на 01.01.2013г.</t>
  </si>
  <si>
    <t>№ 7 по ул. Молодцова с 01.01.2012г. по 31.12.2012г.</t>
  </si>
  <si>
    <t>Остаток на 01.01.2012г., тыс.руб.</t>
  </si>
  <si>
    <t>Задолженность населения на 01.01.2013г., тыс.руб.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</si>
  <si>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41,46 </t>
    </r>
    <r>
      <rPr>
        <sz val="10"/>
        <rFont val="Arial Cyr"/>
        <family val="0"/>
      </rPr>
      <t>тыс.рублей, в том числе:</t>
    </r>
  </si>
  <si>
    <t>аварийное обслуживание - 11,51 т.р.</t>
  </si>
  <si>
    <t>очистка кровли от снега - 22,36 т.р.</t>
  </si>
  <si>
    <t>смена кранов - 2,18 т.р.</t>
  </si>
  <si>
    <t>косметический ремонт после пожара - 1,72 т.р.</t>
  </si>
  <si>
    <t>смена замков, проушин - 1,74 т.р.</t>
  </si>
  <si>
    <t>ремонт освещения - 1,41 т.р.</t>
  </si>
  <si>
    <t>окраска пухто - 0,54 т.р.</t>
  </si>
  <si>
    <t>Отчет о реализации программы капитального ремонта жилого фонда ООО "УЮТ-СЕРВИС" за период с 01 марта 2012г. по 31 декабря 2012г.  по адресу г.Сертолово, ул. Молодцова, д. 7</t>
  </si>
  <si>
    <t>№ п/п</t>
  </si>
  <si>
    <t>Задолженность населения на 01.03.2012г., руб.</t>
  </si>
  <si>
    <t>Начислено за 2012 год, руб.</t>
  </si>
  <si>
    <t>Оплачено населением за 2012 год, руб.</t>
  </si>
  <si>
    <t>Доля МО Сертолово, руб.</t>
  </si>
  <si>
    <t>Задолженность населения на 01.01.2013г., руб.</t>
  </si>
  <si>
    <t>Остаток средств  на лицевом счете на 01.03.2012г., руб.</t>
  </si>
  <si>
    <t>Оплачено населением и МО Сертолово за 2012 год, руб.</t>
  </si>
  <si>
    <t>Израсходованно, руб.</t>
  </si>
  <si>
    <t>Остаток средств  на лицевом счете на 01.01.2013г., руб.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</si>
</sst>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12" fillId="0" borderId="15" xfId="0" applyNumberFormat="1" applyFont="1" applyFill="1" applyBorder="1" applyAlignment="1">
      <alignment horizontal="right" vertical="top" wrapText="1"/>
    </xf>
    <xf numFmtId="0" fontId="10" fillId="0" borderId="1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2" fillId="0" borderId="16" xfId="0" applyFont="1" applyFill="1" applyBorder="1" applyAlignment="1">
      <alignment horizontal="center" vertical="top"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8" fillId="0" borderId="15" xfId="0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/>
    </xf>
    <xf numFmtId="2" fontId="43" fillId="0" borderId="17" xfId="0" applyNumberFormat="1" applyFont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8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0" fontId="19" fillId="0" borderId="17" xfId="0" applyFont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7" xfId="0" applyFont="1" applyBorder="1" applyAlignment="1">
      <alignment/>
    </xf>
    <xf numFmtId="4" fontId="19" fillId="0" borderId="17" xfId="0" applyNumberFormat="1" applyFont="1" applyBorder="1" applyAlignment="1">
      <alignment/>
    </xf>
    <xf numFmtId="4" fontId="19" fillId="0" borderId="0" xfId="0" applyNumberFormat="1" applyFont="1" applyBorder="1" applyAlignment="1">
      <alignment/>
    </xf>
    <xf numFmtId="0" fontId="0" fillId="0" borderId="17" xfId="0" applyBorder="1" applyAlignment="1">
      <alignment/>
    </xf>
    <xf numFmtId="4" fontId="19" fillId="0" borderId="17" xfId="0" applyNumberFormat="1" applyFont="1" applyBorder="1" applyAlignment="1">
      <alignment horizontal="right"/>
    </xf>
    <xf numFmtId="164" fontId="0" fillId="0" borderId="0" xfId="0" applyNumberFormat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3"/>
  <sheetViews>
    <sheetView tabSelected="1" zoomScalePageLayoutView="0" workbookViewId="0" topLeftCell="C5">
      <selection activeCell="C32" sqref="C32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29" customWidth="1"/>
    <col min="4" max="4" width="14.375" style="29" customWidth="1"/>
    <col min="5" max="5" width="11.875" style="29" customWidth="1"/>
    <col min="6" max="6" width="13.25390625" style="29" customWidth="1"/>
    <col min="7" max="7" width="11.875" style="29" customWidth="1"/>
    <col min="8" max="8" width="14.375" style="29" customWidth="1"/>
    <col min="9" max="9" width="33.375" style="29" customWidth="1"/>
    <col min="10" max="10" width="10.125" style="2" bestFit="1" customWidth="1"/>
    <col min="11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53" t="s">
        <v>1</v>
      </c>
      <c r="D5" s="53"/>
      <c r="E5" s="53"/>
      <c r="F5" s="53"/>
      <c r="G5" s="53"/>
      <c r="H5" s="53"/>
      <c r="I5" s="53"/>
    </row>
    <row r="6" spans="3:9" ht="12.75">
      <c r="C6" s="54" t="s">
        <v>2</v>
      </c>
      <c r="D6" s="54"/>
      <c r="E6" s="54"/>
      <c r="F6" s="54"/>
      <c r="G6" s="54"/>
      <c r="H6" s="54"/>
      <c r="I6" s="54"/>
    </row>
    <row r="7" spans="3:9" ht="12.75">
      <c r="C7" s="54" t="s">
        <v>41</v>
      </c>
      <c r="D7" s="54"/>
      <c r="E7" s="54"/>
      <c r="F7" s="54"/>
      <c r="G7" s="54"/>
      <c r="H7" s="54"/>
      <c r="I7" s="54"/>
    </row>
    <row r="8" spans="3:9" ht="6" customHeight="1" thickBot="1">
      <c r="C8" s="55"/>
      <c r="D8" s="55"/>
      <c r="E8" s="55"/>
      <c r="F8" s="55"/>
      <c r="G8" s="55"/>
      <c r="H8" s="55"/>
      <c r="I8" s="55"/>
    </row>
    <row r="9" spans="3:9" ht="50.25" customHeight="1" thickBot="1">
      <c r="C9" s="9" t="s">
        <v>3</v>
      </c>
      <c r="D9" s="10" t="s">
        <v>42</v>
      </c>
      <c r="E9" s="11" t="s">
        <v>43</v>
      </c>
      <c r="F9" s="11" t="s">
        <v>44</v>
      </c>
      <c r="G9" s="11" t="s">
        <v>4</v>
      </c>
      <c r="H9" s="11" t="s">
        <v>45</v>
      </c>
      <c r="I9" s="10" t="s">
        <v>5</v>
      </c>
    </row>
    <row r="10" spans="3:9" ht="13.5" customHeight="1" thickBot="1">
      <c r="C10" s="56" t="s">
        <v>6</v>
      </c>
      <c r="D10" s="57"/>
      <c r="E10" s="57"/>
      <c r="F10" s="57"/>
      <c r="G10" s="57"/>
      <c r="H10" s="57"/>
      <c r="I10" s="58"/>
    </row>
    <row r="11" spans="3:9" ht="13.5" customHeight="1" thickBot="1">
      <c r="C11" s="12" t="s">
        <v>7</v>
      </c>
      <c r="D11" s="13">
        <v>49749.94</v>
      </c>
      <c r="E11" s="14">
        <f>453653.55+665322.91</f>
        <v>1118976.46</v>
      </c>
      <c r="F11" s="14">
        <f>493342.38+597829.16</f>
        <v>1091171.54</v>
      </c>
      <c r="G11" s="14">
        <v>1292360.5</v>
      </c>
      <c r="H11" s="14">
        <f>+D11+E11-F11</f>
        <v>77554.85999999987</v>
      </c>
      <c r="I11" s="59" t="s">
        <v>37</v>
      </c>
    </row>
    <row r="12" spans="3:9" ht="13.5" customHeight="1" thickBot="1">
      <c r="C12" s="12" t="s">
        <v>8</v>
      </c>
      <c r="D12" s="13">
        <v>16449.640000000003</v>
      </c>
      <c r="E12" s="15">
        <f>176613.37-2342.69+268352.52-3589.9</f>
        <v>439033.3</v>
      </c>
      <c r="F12" s="15">
        <f>188109.19+235233.52</f>
        <v>423342.70999999996</v>
      </c>
      <c r="G12" s="14">
        <v>411911.93</v>
      </c>
      <c r="H12" s="14">
        <f>+D12+E12-F12</f>
        <v>32140.23000000004</v>
      </c>
      <c r="I12" s="60"/>
    </row>
    <row r="13" spans="3:9" ht="13.5" customHeight="1" thickBot="1">
      <c r="C13" s="12" t="s">
        <v>9</v>
      </c>
      <c r="D13" s="13">
        <v>9775.809999999998</v>
      </c>
      <c r="E13" s="15">
        <f>187255.83-2946.1+87404.25-1600.76</f>
        <v>270113.22</v>
      </c>
      <c r="F13" s="15">
        <f>162419.8+93700.64</f>
        <v>256120.44</v>
      </c>
      <c r="G13" s="14">
        <f>+E13</f>
        <v>270113.22</v>
      </c>
      <c r="H13" s="14">
        <f>+D13+E13-F13</f>
        <v>23768.589999999967</v>
      </c>
      <c r="I13" s="60"/>
    </row>
    <row r="14" spans="3:9" ht="13.5" customHeight="1" thickBot="1">
      <c r="C14" s="12" t="s">
        <v>10</v>
      </c>
      <c r="D14" s="13">
        <f>1920.52+3611.26-318.53</f>
        <v>5213.250000000001</v>
      </c>
      <c r="E14" s="15">
        <f>35336.47-457.12+21242.33-302.29+63084.19-989.13+29440.72-547.99</f>
        <v>146807.18</v>
      </c>
      <c r="F14" s="15">
        <f>22543.12+30919.72+31552.67+54718.52</f>
        <v>139734.03</v>
      </c>
      <c r="G14" s="14">
        <f>+E14</f>
        <v>146807.18</v>
      </c>
      <c r="H14" s="14">
        <f>+D14+E14-F14</f>
        <v>12286.399999999994</v>
      </c>
      <c r="I14" s="61"/>
    </row>
    <row r="15" spans="3:9" ht="13.5" customHeight="1" thickBot="1">
      <c r="C15" s="12" t="s">
        <v>11</v>
      </c>
      <c r="D15" s="16">
        <f>SUM(D11:D14)</f>
        <v>81188.64</v>
      </c>
      <c r="E15" s="16">
        <f>SUM(E11:E14)</f>
        <v>1974930.16</v>
      </c>
      <c r="F15" s="16">
        <f>SUM(F11:F14)</f>
        <v>1910368.72</v>
      </c>
      <c r="G15" s="16">
        <f>SUM(G11:G14)</f>
        <v>2121192.83</v>
      </c>
      <c r="H15" s="16">
        <f>SUM(H11:H14)</f>
        <v>145750.07999999987</v>
      </c>
      <c r="I15" s="12"/>
    </row>
    <row r="16" spans="3:9" ht="13.5" customHeight="1" thickBot="1">
      <c r="C16" s="57" t="s">
        <v>12</v>
      </c>
      <c r="D16" s="57"/>
      <c r="E16" s="57"/>
      <c r="F16" s="57"/>
      <c r="G16" s="57"/>
      <c r="H16" s="57"/>
      <c r="I16" s="57"/>
    </row>
    <row r="17" spans="3:9" ht="38.25" customHeight="1" thickBot="1">
      <c r="C17" s="17" t="s">
        <v>3</v>
      </c>
      <c r="D17" s="10" t="s">
        <v>42</v>
      </c>
      <c r="E17" s="11" t="s">
        <v>43</v>
      </c>
      <c r="F17" s="11" t="s">
        <v>44</v>
      </c>
      <c r="G17" s="11" t="s">
        <v>4</v>
      </c>
      <c r="H17" s="11" t="s">
        <v>45</v>
      </c>
      <c r="I17" s="18" t="s">
        <v>13</v>
      </c>
    </row>
    <row r="18" spans="3:9" ht="13.5" customHeight="1" thickBot="1">
      <c r="C18" s="9" t="s">
        <v>14</v>
      </c>
      <c r="D18" s="19">
        <v>29508.78</v>
      </c>
      <c r="E18" s="20">
        <v>652534.27</v>
      </c>
      <c r="F18" s="20">
        <v>637412.2</v>
      </c>
      <c r="G18" s="20">
        <f>+E18</f>
        <v>652534.27</v>
      </c>
      <c r="H18" s="20">
        <f>+D18+E18-F18</f>
        <v>44630.85000000009</v>
      </c>
      <c r="I18" s="62" t="s">
        <v>40</v>
      </c>
    </row>
    <row r="19" spans="3:10" ht="14.25" customHeight="1" thickBot="1">
      <c r="C19" s="12" t="s">
        <v>15</v>
      </c>
      <c r="D19" s="13">
        <v>4927.609999999999</v>
      </c>
      <c r="E19" s="14">
        <v>119937.08</v>
      </c>
      <c r="F19" s="14">
        <v>115969.91</v>
      </c>
      <c r="G19" s="20">
        <v>41464.2</v>
      </c>
      <c r="H19" s="20">
        <f aca="true" t="shared" si="0" ref="H19:H24">+D19+E19-F19</f>
        <v>8894.779999999999</v>
      </c>
      <c r="I19" s="63"/>
      <c r="J19" s="21"/>
    </row>
    <row r="20" spans="3:9" ht="13.5" customHeight="1" thickBot="1">
      <c r="C20" s="17" t="s">
        <v>16</v>
      </c>
      <c r="D20" s="22">
        <v>0</v>
      </c>
      <c r="E20" s="14">
        <v>203819.1</v>
      </c>
      <c r="F20" s="14">
        <v>190628.21</v>
      </c>
      <c r="G20" s="20"/>
      <c r="H20" s="20">
        <f t="shared" si="0"/>
        <v>13190.890000000014</v>
      </c>
      <c r="I20" s="23"/>
    </row>
    <row r="21" spans="3:9" ht="12.75" customHeight="1" hidden="1">
      <c r="C21" s="12" t="s">
        <v>17</v>
      </c>
      <c r="D21" s="13">
        <v>0</v>
      </c>
      <c r="E21" s="14"/>
      <c r="F21" s="14"/>
      <c r="G21" s="20">
        <f>+E21</f>
        <v>0</v>
      </c>
      <c r="H21" s="20">
        <f t="shared" si="0"/>
        <v>0</v>
      </c>
      <c r="I21" s="23" t="s">
        <v>18</v>
      </c>
    </row>
    <row r="22" spans="3:9" ht="13.5" customHeight="1" thickBot="1">
      <c r="C22" s="12" t="s">
        <v>19</v>
      </c>
      <c r="D22" s="13">
        <v>6405.829999999998</v>
      </c>
      <c r="E22" s="14">
        <v>143820.36</v>
      </c>
      <c r="F22" s="14">
        <v>140252.92</v>
      </c>
      <c r="G22" s="20">
        <v>103022.24</v>
      </c>
      <c r="H22" s="20">
        <f t="shared" si="0"/>
        <v>9973.26999999996</v>
      </c>
      <c r="I22" s="23" t="s">
        <v>20</v>
      </c>
    </row>
    <row r="23" spans="3:9" ht="13.5" customHeight="1" thickBot="1">
      <c r="C23" s="12" t="s">
        <v>21</v>
      </c>
      <c r="D23" s="13">
        <v>341.09000000000003</v>
      </c>
      <c r="E23" s="15">
        <v>7465.2</v>
      </c>
      <c r="F23" s="15">
        <v>7300.63</v>
      </c>
      <c r="G23" s="20">
        <f>+E23</f>
        <v>7465.2</v>
      </c>
      <c r="H23" s="20">
        <f t="shared" si="0"/>
        <v>505.65999999999985</v>
      </c>
      <c r="I23" s="30" t="s">
        <v>22</v>
      </c>
    </row>
    <row r="24" spans="3:9" ht="13.5" customHeight="1" thickBot="1">
      <c r="C24" s="17" t="s">
        <v>23</v>
      </c>
      <c r="D24" s="13">
        <v>3736.970000000001</v>
      </c>
      <c r="E24" s="15">
        <v>94517.16</v>
      </c>
      <c r="F24" s="15">
        <v>91458.86</v>
      </c>
      <c r="G24" s="20">
        <f>+E24</f>
        <v>94517.16</v>
      </c>
      <c r="H24" s="20">
        <f t="shared" si="0"/>
        <v>6795.270000000004</v>
      </c>
      <c r="I24" s="23"/>
    </row>
    <row r="25" spans="3:9" ht="13.5" customHeight="1" thickBot="1">
      <c r="C25" s="12" t="s">
        <v>24</v>
      </c>
      <c r="D25" s="35"/>
      <c r="E25" s="15">
        <v>35289.5</v>
      </c>
      <c r="F25" s="15">
        <v>32921.85</v>
      </c>
      <c r="G25" s="20">
        <f>+E25</f>
        <v>35289.5</v>
      </c>
      <c r="H25" s="20">
        <f>+D25+E25-F25</f>
        <v>2367.6500000000015</v>
      </c>
      <c r="I25" s="30" t="s">
        <v>38</v>
      </c>
    </row>
    <row r="26" spans="3:9" s="25" customFormat="1" ht="13.5" customHeight="1" thickBot="1">
      <c r="C26" s="12" t="s">
        <v>11</v>
      </c>
      <c r="D26" s="16">
        <f>SUM(D18:D25)</f>
        <v>44920.28</v>
      </c>
      <c r="E26" s="16">
        <f>SUM(E18:E25)</f>
        <v>1257382.67</v>
      </c>
      <c r="F26" s="16">
        <f>SUM(F18:F25)</f>
        <v>1215944.58</v>
      </c>
      <c r="G26" s="16">
        <f>SUM(G18:G25)</f>
        <v>934292.57</v>
      </c>
      <c r="H26" s="16">
        <f>SUM(H18:H25)</f>
        <v>86358.37000000008</v>
      </c>
      <c r="I26" s="24"/>
    </row>
    <row r="27" spans="3:9" ht="13.5" customHeight="1" thickBot="1">
      <c r="C27" s="64" t="s">
        <v>25</v>
      </c>
      <c r="D27" s="64"/>
      <c r="E27" s="64"/>
      <c r="F27" s="64"/>
      <c r="G27" s="64"/>
      <c r="H27" s="64"/>
      <c r="I27" s="64"/>
    </row>
    <row r="28" spans="3:9" ht="24.75" customHeight="1" thickBot="1">
      <c r="C28" s="36" t="s">
        <v>26</v>
      </c>
      <c r="D28" s="65" t="s">
        <v>46</v>
      </c>
      <c r="E28" s="66"/>
      <c r="F28" s="66"/>
      <c r="G28" s="66"/>
      <c r="H28" s="67"/>
      <c r="I28" s="26" t="s">
        <v>27</v>
      </c>
    </row>
    <row r="29" spans="3:9" ht="26.25" customHeight="1" thickBot="1">
      <c r="C29" s="36" t="s">
        <v>47</v>
      </c>
      <c r="D29" s="65" t="s">
        <v>48</v>
      </c>
      <c r="E29" s="66"/>
      <c r="F29" s="66"/>
      <c r="G29" s="66"/>
      <c r="H29" s="67"/>
      <c r="I29" s="26" t="s">
        <v>49</v>
      </c>
    </row>
    <row r="30" spans="3:8" ht="18" customHeight="1">
      <c r="C30" s="27" t="s">
        <v>50</v>
      </c>
      <c r="D30" s="27"/>
      <c r="E30" s="27"/>
      <c r="F30" s="27"/>
      <c r="G30" s="27"/>
      <c r="H30" s="28">
        <f>+H15+H26</f>
        <v>232108.44999999995</v>
      </c>
    </row>
    <row r="31" spans="3:8" ht="12" customHeight="1">
      <c r="C31" s="37"/>
      <c r="D31" s="37"/>
      <c r="F31" s="38"/>
      <c r="G31" s="38"/>
      <c r="H31" s="38"/>
    </row>
    <row r="32" ht="12.75" customHeight="1">
      <c r="C32" s="39"/>
    </row>
    <row r="33" spans="3:8" ht="12.75">
      <c r="C33" s="2"/>
      <c r="D33" s="2"/>
      <c r="E33" s="2"/>
      <c r="F33" s="2"/>
      <c r="G33" s="2"/>
      <c r="H33" s="2"/>
    </row>
  </sheetData>
  <sheetProtection/>
  <mergeCells count="11">
    <mergeCell ref="I18:I19"/>
    <mergeCell ref="C27:I27"/>
    <mergeCell ref="D28:H28"/>
    <mergeCell ref="D29:H29"/>
    <mergeCell ref="C5:I5"/>
    <mergeCell ref="C7:I7"/>
    <mergeCell ref="C8:I8"/>
    <mergeCell ref="C10:I10"/>
    <mergeCell ref="I11:I14"/>
    <mergeCell ref="C16:I16"/>
    <mergeCell ref="C6:I6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view="pageBreakPreview" zoomScale="120" zoomScaleSheetLayoutView="120" zoomScalePageLayoutView="0" workbookViewId="0" topLeftCell="A1">
      <selection activeCell="A2" sqref="A2:I2"/>
    </sheetView>
  </sheetViews>
  <sheetFormatPr defaultColWidth="9.00390625" defaultRowHeight="12.75"/>
  <cols>
    <col min="1" max="1" width="4.625" style="0" customWidth="1"/>
    <col min="2" max="2" width="12.375" style="0" customWidth="1"/>
    <col min="3" max="3" width="13.25390625" style="0" hidden="1" customWidth="1"/>
    <col min="4" max="4" width="12.125" style="0" customWidth="1"/>
    <col min="5" max="5" width="13.625" style="0" customWidth="1"/>
    <col min="6" max="6" width="13.25390625" style="0" customWidth="1"/>
    <col min="7" max="7" width="14.25390625" style="0" customWidth="1"/>
    <col min="8" max="9" width="15.125" style="0" customWidth="1"/>
  </cols>
  <sheetData>
    <row r="1" spans="1:9" ht="12.75">
      <c r="A1" s="68" t="s">
        <v>28</v>
      </c>
      <c r="B1" s="68"/>
      <c r="C1" s="68"/>
      <c r="D1" s="68"/>
      <c r="E1" s="68"/>
      <c r="F1" s="68"/>
      <c r="G1" s="68"/>
      <c r="H1" s="68"/>
      <c r="I1" s="68"/>
    </row>
    <row r="2" spans="1:9" ht="12.75">
      <c r="A2" s="68" t="s">
        <v>29</v>
      </c>
      <c r="B2" s="68"/>
      <c r="C2" s="68"/>
      <c r="D2" s="68"/>
      <c r="E2" s="68"/>
      <c r="F2" s="68"/>
      <c r="G2" s="68"/>
      <c r="H2" s="68"/>
      <c r="I2" s="68"/>
    </row>
    <row r="3" spans="1:9" ht="12.75">
      <c r="A3" s="68" t="s">
        <v>51</v>
      </c>
      <c r="B3" s="68"/>
      <c r="C3" s="68"/>
      <c r="D3" s="68"/>
      <c r="E3" s="68"/>
      <c r="F3" s="68"/>
      <c r="G3" s="68"/>
      <c r="H3" s="68"/>
      <c r="I3" s="68"/>
    </row>
    <row r="4" spans="1:9" ht="51">
      <c r="A4" s="31" t="s">
        <v>30</v>
      </c>
      <c r="B4" s="31" t="s">
        <v>52</v>
      </c>
      <c r="C4" s="32" t="s">
        <v>39</v>
      </c>
      <c r="D4" s="32" t="s">
        <v>31</v>
      </c>
      <c r="E4" s="32" t="s">
        <v>32</v>
      </c>
      <c r="F4" s="32" t="s">
        <v>33</v>
      </c>
      <c r="G4" s="32" t="s">
        <v>34</v>
      </c>
      <c r="H4" s="31" t="s">
        <v>53</v>
      </c>
      <c r="I4" s="31" t="s">
        <v>35</v>
      </c>
    </row>
    <row r="5" spans="1:9" ht="15">
      <c r="A5" s="33" t="s">
        <v>36</v>
      </c>
      <c r="B5" s="34">
        <v>-11.8231</v>
      </c>
      <c r="C5" s="34">
        <v>0</v>
      </c>
      <c r="D5" s="34">
        <v>119.93708</v>
      </c>
      <c r="E5" s="34">
        <v>115.96991</v>
      </c>
      <c r="F5" s="34">
        <f>2.16+60</f>
        <v>62.16</v>
      </c>
      <c r="G5" s="34">
        <v>41.4642</v>
      </c>
      <c r="H5" s="34">
        <v>8.89478</v>
      </c>
      <c r="I5" s="34">
        <f>B5+D5+F5-G5</f>
        <v>128.80978</v>
      </c>
    </row>
    <row r="7" ht="15">
      <c r="A7" t="s">
        <v>54</v>
      </c>
    </row>
    <row r="8" ht="12.75">
      <c r="A8" t="s">
        <v>55</v>
      </c>
    </row>
    <row r="9" ht="12.75">
      <c r="A9" t="s">
        <v>56</v>
      </c>
    </row>
    <row r="10" ht="12.75">
      <c r="A10" t="s">
        <v>57</v>
      </c>
    </row>
    <row r="11" ht="12.75">
      <c r="A11" t="s">
        <v>58</v>
      </c>
    </row>
    <row r="12" ht="12.75">
      <c r="A12" t="s">
        <v>59</v>
      </c>
    </row>
    <row r="13" ht="12.75">
      <c r="A13" t="s">
        <v>60</v>
      </c>
    </row>
    <row r="14" ht="12.75">
      <c r="A14" t="s">
        <v>61</v>
      </c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B10" sqref="B10"/>
    </sheetView>
  </sheetViews>
  <sheetFormatPr defaultColWidth="9.00390625" defaultRowHeight="12.75"/>
  <cols>
    <col min="1" max="1" width="5.625" style="0" customWidth="1"/>
    <col min="2" max="2" width="18.125" style="0" customWidth="1"/>
    <col min="3" max="3" width="38.125" style="0" customWidth="1"/>
    <col min="4" max="4" width="19.25390625" style="0" customWidth="1"/>
    <col min="5" max="5" width="15.25390625" style="0" customWidth="1"/>
    <col min="6" max="6" width="17.25390625" style="0" customWidth="1"/>
    <col min="7" max="7" width="11.25390625" style="0" customWidth="1"/>
    <col min="8" max="8" width="20.625" style="0" hidden="1" customWidth="1"/>
  </cols>
  <sheetData>
    <row r="1" spans="1:8" ht="30.75" customHeight="1">
      <c r="A1" s="69" t="s">
        <v>62</v>
      </c>
      <c r="B1" s="69"/>
      <c r="C1" s="69"/>
      <c r="D1" s="69"/>
      <c r="E1" s="69"/>
      <c r="F1" s="69"/>
      <c r="G1" s="69"/>
      <c r="H1" s="40"/>
    </row>
    <row r="2" spans="1:7" ht="29.25" customHeight="1" thickBot="1">
      <c r="A2" s="70"/>
      <c r="B2" s="70"/>
      <c r="C2" s="70"/>
      <c r="D2" s="70"/>
      <c r="E2" s="70"/>
      <c r="F2" s="70"/>
      <c r="G2" s="70"/>
    </row>
    <row r="3" spans="1:8" ht="12.75">
      <c r="A3" s="42"/>
      <c r="B3" s="42"/>
      <c r="C3" s="43"/>
      <c r="D3" s="43"/>
      <c r="E3" s="41"/>
      <c r="F3" s="41"/>
      <c r="G3" s="41"/>
      <c r="H3" s="41"/>
    </row>
    <row r="4" spans="1:7" ht="63.75" customHeight="1">
      <c r="A4" s="44" t="s">
        <v>63</v>
      </c>
      <c r="B4" s="44" t="s">
        <v>64</v>
      </c>
      <c r="C4" s="44" t="s">
        <v>65</v>
      </c>
      <c r="D4" s="44" t="s">
        <v>66</v>
      </c>
      <c r="E4" s="45" t="s">
        <v>67</v>
      </c>
      <c r="F4" s="44" t="s">
        <v>68</v>
      </c>
      <c r="G4" s="46"/>
    </row>
    <row r="5" spans="1:8" ht="15">
      <c r="A5" s="47">
        <v>1</v>
      </c>
      <c r="B5" s="48">
        <v>0</v>
      </c>
      <c r="C5" s="48">
        <v>203819.1</v>
      </c>
      <c r="D5" s="48">
        <v>190628.21</v>
      </c>
      <c r="E5" s="48">
        <v>34672.5</v>
      </c>
      <c r="F5" s="48">
        <f>B5+C5-D5</f>
        <v>13190.890000000014</v>
      </c>
      <c r="G5" s="49"/>
      <c r="H5" s="41"/>
    </row>
    <row r="6" spans="1:8" ht="12.75">
      <c r="A6" s="42"/>
      <c r="B6" s="42"/>
      <c r="C6" s="43"/>
      <c r="D6" s="43"/>
      <c r="E6" s="41"/>
      <c r="F6" s="41"/>
      <c r="G6" s="41"/>
      <c r="H6" s="41"/>
    </row>
    <row r="7" spans="1:5" ht="90">
      <c r="A7" s="44" t="s">
        <v>63</v>
      </c>
      <c r="B7" s="44" t="s">
        <v>69</v>
      </c>
      <c r="C7" s="44" t="s">
        <v>70</v>
      </c>
      <c r="D7" s="44" t="s">
        <v>71</v>
      </c>
      <c r="E7" s="44" t="s">
        <v>72</v>
      </c>
    </row>
    <row r="8" spans="1:8" ht="15">
      <c r="A8" s="50">
        <v>1</v>
      </c>
      <c r="B8" s="51">
        <v>0</v>
      </c>
      <c r="C8" s="51">
        <f>+D5+E5</f>
        <v>225300.71</v>
      </c>
      <c r="D8" s="51">
        <v>0</v>
      </c>
      <c r="E8" s="51">
        <f>+B8+C8-D8</f>
        <v>225300.71</v>
      </c>
      <c r="F8" s="41"/>
      <c r="G8" s="41"/>
      <c r="H8" s="41"/>
    </row>
    <row r="9" spans="1:8" ht="12.75">
      <c r="A9" s="42"/>
      <c r="B9" s="42"/>
      <c r="C9" s="43"/>
      <c r="D9" s="43"/>
      <c r="E9" s="41"/>
      <c r="F9" s="41"/>
      <c r="G9" s="41"/>
      <c r="H9" s="41"/>
    </row>
    <row r="12" ht="12.75">
      <c r="E12" s="52"/>
    </row>
  </sheetData>
  <sheetProtection/>
  <mergeCells count="1">
    <mergeCell ref="A1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nord</cp:lastModifiedBy>
  <dcterms:created xsi:type="dcterms:W3CDTF">2011-03-25T07:18:52Z</dcterms:created>
  <dcterms:modified xsi:type="dcterms:W3CDTF">2013-04-16T12:35:33Z</dcterms:modified>
  <cp:category/>
  <cp:version/>
  <cp:contentType/>
  <cp:contentStatus/>
</cp:coreProperties>
</file>