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<sst xmlns="http://schemas.openxmlformats.org/spreadsheetml/2006/main" count="104" uniqueCount="95">
  <si>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</si>
  <si>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</si>
  <si>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</si>
  <si>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</si>
  <si>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</si>
  <si>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</si>
  <si>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</si>
  <si>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</si>
  <si>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</si>
  <si>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</si>
  <si>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</si>
  <si>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</si>
  <si>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</si>
  <si>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</si>
  <si>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</si>
  <si>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</si>
  <si>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</si>
  <si>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</si>
  <si>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</si>
  <si>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</si>
  <si>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</si>
  <si>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</si>
  <si>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</si>
  <si>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</si>
  <si>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</si>
  <si>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</si>
  <si>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</si>
  <si>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</si>
  <si>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Саакян Г.Р., Грачев Е.А.</t>
  </si>
  <si>
    <t>ИП Саакян Г.Р.,           Грачев Е.А.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</si>
  <si>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</si>
  <si>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</si>
  <si>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</si>
  <si>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</si>
  <si>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</si>
  <si>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</si>
  <si>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</si>
  <si>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</si>
  <si>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</si>
  <si>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</si>
  <si>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>ООО "Уют-Сервис", договор управления № Н/2008-10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</si>
  <si>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</si>
  <si>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</si>
  <si>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</si>
  <si>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</si>
  <si>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</si>
  <si>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</si>
  <si>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</si>
  <si>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</si>
  <si>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</si>
  <si>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</si>
  <si>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</si>
  <si>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</si>
  <si>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</si>
  <si>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</si>
  <si>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</si>
  <si>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</si>
  <si>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</si>
  <si>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</si>
  <si>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</si>
  <si>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1</t>
  </si>
  <si>
    <t>Всего</t>
  </si>
  <si>
    <t>№ п/п</t>
  </si>
  <si>
    <t>Доля МО Сертолово, руб.</t>
  </si>
  <si>
    <t>Задолженность населения на 01.01.2012г., руб.</t>
  </si>
  <si>
    <t>Израсходованно, руб.</t>
  </si>
  <si>
    <t>Остаток средств  на лицевом счете на 01.01.2012г., руб.</t>
  </si>
  <si>
    <t>имущества жилого дома № 1  по ул. Школьная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</si>
  <si>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</si>
  <si>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</si>
  <si>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</si>
  <si>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</si>
  <si>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ИП Саакян Г.Р., Грачев Е.А. за управление и содержание общедомового имущества, и за сбор ТБО 10006,06 руб. </t>
  </si>
  <si>
    <t>Общая задолженность по дому  на 01.01.2013г.</t>
  </si>
  <si>
    <t>№ 1 по ул. Школьная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</si>
  <si>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</si>
  <si>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</si>
  <si>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323,71 </t>
    </r>
    <r>
      <rPr>
        <sz val="10"/>
        <rFont val="Arial Cyr"/>
        <family val="0"/>
      </rPr>
      <t>тыс.рублей, в том числе:</t>
    </r>
  </si>
  <si>
    <t>ремонт отмостки - 172.04 т.р.</t>
  </si>
  <si>
    <t>смена труб, кранов, манометров - 31,67 т.р.</t>
  </si>
  <si>
    <t>замеры сопротивления изоляции - 59,91 т.р.</t>
  </si>
  <si>
    <t>аварийное обслуживание - 18,42 т.р.</t>
  </si>
  <si>
    <t>очистка кровли, козырьков от снега - 35,44 т.р.</t>
  </si>
  <si>
    <t>уборка подвала от ТБО и КГО - 3,00 т.р.</t>
  </si>
  <si>
    <t>смена стекла - 1,88 т.р.</t>
  </si>
  <si>
    <t>смена автоматич.выключателей, ламп - 0.73 т.р.</t>
  </si>
  <si>
    <t>прочее - 0.62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</si>
  <si>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Школьная, д. 1</t>
  </si>
  <si>
    <t>установка прибора учета эл.энергии</t>
  </si>
  <si>
    <t>1 шт.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</si>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</sst>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32" sqref="C3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5" t="s">
        <v>1</v>
      </c>
      <c r="D5" s="105"/>
      <c r="E5" s="105"/>
      <c r="F5" s="105"/>
      <c r="G5" s="105"/>
      <c r="H5" s="105"/>
      <c r="I5" s="105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67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3</v>
      </c>
      <c r="D9" s="10" t="s">
        <v>68</v>
      </c>
      <c r="E9" s="11" t="s">
        <v>69</v>
      </c>
      <c r="F9" s="11" t="s">
        <v>70</v>
      </c>
      <c r="G9" s="11" t="s">
        <v>4</v>
      </c>
      <c r="H9" s="11" t="s">
        <v>71</v>
      </c>
      <c r="I9" s="10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7</v>
      </c>
      <c r="D11" s="13">
        <v>166676.22999999975</v>
      </c>
      <c r="E11" s="14">
        <f>732638.33+1075839.49-567.21</f>
        <v>1807910.6099999999</v>
      </c>
      <c r="F11" s="14">
        <f>761250.3+970725.92</f>
        <v>1731976.2200000002</v>
      </c>
      <c r="G11" s="14">
        <v>1745133.82</v>
      </c>
      <c r="H11" s="15">
        <f>+D11+E11-F11</f>
        <v>242610.6199999994</v>
      </c>
      <c r="I11" s="100" t="s">
        <v>39</v>
      </c>
    </row>
    <row r="12" spans="3:9" ht="13.5" customHeight="1" thickBot="1">
      <c r="C12" s="12" t="s">
        <v>8</v>
      </c>
      <c r="D12" s="13">
        <v>77363.95999999985</v>
      </c>
      <c r="E12" s="16">
        <f>198067.13-7083.19+351640.43-33119.17</f>
        <v>509505.2</v>
      </c>
      <c r="F12" s="16">
        <f>200390.48+283464</f>
        <v>483854.48</v>
      </c>
      <c r="G12" s="14">
        <v>539016.53</v>
      </c>
      <c r="H12" s="15">
        <f>+D12+E12-F12</f>
        <v>103014.67999999993</v>
      </c>
      <c r="I12" s="101"/>
    </row>
    <row r="13" spans="3:9" ht="13.5" customHeight="1" thickBot="1">
      <c r="C13" s="12" t="s">
        <v>9</v>
      </c>
      <c r="D13" s="13">
        <v>67172.69</v>
      </c>
      <c r="E13" s="16">
        <f>322492.16-17896.25+115414.86-5784.67</f>
        <v>414226.1</v>
      </c>
      <c r="F13" s="16">
        <f>270169.21+127999.81</f>
        <v>398169.02</v>
      </c>
      <c r="G13" s="14">
        <f>+E13</f>
        <v>414226.1</v>
      </c>
      <c r="H13" s="15">
        <f>+D13+E13-F13</f>
        <v>83229.76999999996</v>
      </c>
      <c r="I13" s="101"/>
    </row>
    <row r="14" spans="3:9" ht="13.5" customHeight="1" thickBot="1">
      <c r="C14" s="12" t="s">
        <v>10</v>
      </c>
      <c r="D14" s="13">
        <v>29154.380000000034</v>
      </c>
      <c r="E14" s="16">
        <f>108640.28-5724.92+38876.64-1409.86+46288.04-5105.21+21840-910.06</f>
        <v>202494.91000000003</v>
      </c>
      <c r="F14" s="16">
        <f>91016.02+42313.28+22014.32+36230.77</f>
        <v>191574.38999999998</v>
      </c>
      <c r="G14" s="14">
        <f>+E14</f>
        <v>202494.91000000003</v>
      </c>
      <c r="H14" s="15">
        <f>+D14+E14-F14</f>
        <v>40074.90000000008</v>
      </c>
      <c r="I14" s="102"/>
    </row>
    <row r="15" spans="3:9" ht="13.5" customHeight="1" thickBot="1">
      <c r="C15" s="12" t="s">
        <v>11</v>
      </c>
      <c r="D15" s="17">
        <f>SUM(D11:D14)</f>
        <v>340367.25999999966</v>
      </c>
      <c r="E15" s="17">
        <f>SUM(E11:E14)</f>
        <v>2934136.8200000003</v>
      </c>
      <c r="F15" s="17">
        <f>SUM(F11:F14)</f>
        <v>2805574.1100000003</v>
      </c>
      <c r="G15" s="17">
        <f>SUM(G11:G14)</f>
        <v>2900871.3600000003</v>
      </c>
      <c r="H15" s="17">
        <f>SUM(H11:H14)</f>
        <v>468929.9699999994</v>
      </c>
      <c r="I15" s="12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18" t="s">
        <v>3</v>
      </c>
      <c r="D17" s="10" t="s">
        <v>68</v>
      </c>
      <c r="E17" s="11" t="s">
        <v>69</v>
      </c>
      <c r="F17" s="11" t="s">
        <v>70</v>
      </c>
      <c r="G17" s="11" t="s">
        <v>4</v>
      </c>
      <c r="H17" s="11" t="s">
        <v>71</v>
      </c>
      <c r="I17" s="19" t="s">
        <v>13</v>
      </c>
    </row>
    <row r="18" spans="3:9" ht="13.5" customHeight="1" thickBot="1">
      <c r="C18" s="9" t="s">
        <v>14</v>
      </c>
      <c r="D18" s="20">
        <v>112403.88000000012</v>
      </c>
      <c r="E18" s="21">
        <v>1054022.59</v>
      </c>
      <c r="F18" s="21">
        <v>1002333.59</v>
      </c>
      <c r="G18" s="21">
        <f>+E18</f>
        <v>1054022.59</v>
      </c>
      <c r="H18" s="21">
        <f aca="true" t="shared" si="0" ref="H18:H25">+D18+E18-F18</f>
        <v>164092.88000000024</v>
      </c>
      <c r="I18" s="103" t="s">
        <v>40</v>
      </c>
    </row>
    <row r="19" spans="3:10" ht="14.25" customHeight="1" thickBot="1">
      <c r="C19" s="12" t="s">
        <v>15</v>
      </c>
      <c r="D19" s="13">
        <v>25326.929999999964</v>
      </c>
      <c r="E19" s="14">
        <v>193752</v>
      </c>
      <c r="F19" s="14">
        <v>183533.34</v>
      </c>
      <c r="G19" s="21">
        <v>323706.82</v>
      </c>
      <c r="H19" s="21">
        <f>+D19+E19-F19</f>
        <v>35545.58999999997</v>
      </c>
      <c r="I19" s="104"/>
      <c r="J19" s="22"/>
    </row>
    <row r="20" spans="3:9" ht="13.5" customHeight="1" thickBot="1">
      <c r="C20" s="18" t="s">
        <v>16</v>
      </c>
      <c r="D20" s="23">
        <v>16477.08</v>
      </c>
      <c r="E20" s="14">
        <v>397264.96</v>
      </c>
      <c r="F20" s="14">
        <v>375344.8</v>
      </c>
      <c r="G20" s="21">
        <v>4800</v>
      </c>
      <c r="H20" s="21">
        <f t="shared" si="0"/>
        <v>38397.24000000005</v>
      </c>
      <c r="I20" s="24"/>
    </row>
    <row r="21" spans="3:9" ht="12.7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41</v>
      </c>
    </row>
    <row r="22" spans="3:9" ht="13.5" customHeight="1" thickBot="1">
      <c r="C22" s="12" t="s">
        <v>18</v>
      </c>
      <c r="D22" s="13">
        <v>24801.620000000024</v>
      </c>
      <c r="E22" s="14">
        <v>232313.39</v>
      </c>
      <c r="F22" s="14">
        <v>220634.68</v>
      </c>
      <c r="G22" s="21">
        <v>276934.61</v>
      </c>
      <c r="H22" s="21">
        <f t="shared" si="0"/>
        <v>36480.330000000045</v>
      </c>
      <c r="I22" s="25" t="s">
        <v>19</v>
      </c>
    </row>
    <row r="23" spans="3:9" ht="13.5" customHeight="1" thickBot="1">
      <c r="C23" s="12" t="s">
        <v>20</v>
      </c>
      <c r="D23" s="13">
        <v>4462.499999999993</v>
      </c>
      <c r="E23" s="16">
        <v>39528.36</v>
      </c>
      <c r="F23" s="16">
        <v>37663.9</v>
      </c>
      <c r="G23" s="21">
        <f>+E23</f>
        <v>39528.36</v>
      </c>
      <c r="H23" s="21">
        <f t="shared" si="0"/>
        <v>6326.959999999992</v>
      </c>
      <c r="I23" s="33" t="s">
        <v>21</v>
      </c>
    </row>
    <row r="24" spans="3:9" ht="13.5" customHeight="1" thickBot="1">
      <c r="C24" s="18" t="s">
        <v>22</v>
      </c>
      <c r="D24" s="13">
        <v>16317.959999999977</v>
      </c>
      <c r="E24" s="16">
        <v>149918.7</v>
      </c>
      <c r="F24" s="16">
        <v>141565.28</v>
      </c>
      <c r="G24" s="21">
        <f>+E24</f>
        <v>149918.7</v>
      </c>
      <c r="H24" s="21">
        <f t="shared" si="0"/>
        <v>24671.379999999976</v>
      </c>
      <c r="I24" s="25"/>
    </row>
    <row r="25" spans="3:9" ht="13.5" customHeight="1" thickBot="1">
      <c r="C25" s="12" t="s">
        <v>23</v>
      </c>
      <c r="D25" s="13">
        <v>0</v>
      </c>
      <c r="E25" s="16">
        <v>68672.53</v>
      </c>
      <c r="F25" s="16">
        <v>61697.7</v>
      </c>
      <c r="G25" s="21">
        <f>+E25</f>
        <v>68672.53</v>
      </c>
      <c r="H25" s="14">
        <f t="shared" si="0"/>
        <v>6974.830000000002</v>
      </c>
      <c r="I25" s="33" t="s">
        <v>42</v>
      </c>
    </row>
    <row r="26" spans="3:9" s="26" customFormat="1" ht="13.5" customHeight="1" thickBot="1">
      <c r="C26" s="12" t="s">
        <v>11</v>
      </c>
      <c r="D26" s="17">
        <f>SUM(D18:D25)</f>
        <v>199789.9700000001</v>
      </c>
      <c r="E26" s="17">
        <f>SUM(E18:E25)</f>
        <v>2135472.53</v>
      </c>
      <c r="F26" s="17">
        <f>SUM(F18:F25)</f>
        <v>2022773.2899999998</v>
      </c>
      <c r="G26" s="17">
        <f>SUM(G18:G25)</f>
        <v>1917583.61</v>
      </c>
      <c r="H26" s="17">
        <f>SUM(H18:H25)</f>
        <v>312489.21000000025</v>
      </c>
      <c r="I26" s="24"/>
    </row>
    <row r="27" spans="3:9" ht="13.5" customHeight="1" thickBot="1">
      <c r="C27" s="106" t="s">
        <v>24</v>
      </c>
      <c r="D27" s="106"/>
      <c r="E27" s="106"/>
      <c r="F27" s="106"/>
      <c r="G27" s="106"/>
      <c r="H27" s="106"/>
      <c r="I27" s="106"/>
    </row>
    <row r="28" spans="3:9" ht="28.5" customHeight="1" thickBot="1">
      <c r="C28" s="28" t="s">
        <v>25</v>
      </c>
      <c r="D28" s="92" t="s">
        <v>26</v>
      </c>
      <c r="E28" s="93"/>
      <c r="F28" s="93"/>
      <c r="G28" s="93"/>
      <c r="H28" s="94"/>
      <c r="I28" s="27" t="s">
        <v>27</v>
      </c>
    </row>
    <row r="29" spans="3:9" ht="26.25" customHeight="1" thickBot="1">
      <c r="C29" s="28" t="s">
        <v>28</v>
      </c>
      <c r="D29" s="92" t="s">
        <v>72</v>
      </c>
      <c r="E29" s="93"/>
      <c r="F29" s="93"/>
      <c r="G29" s="93"/>
      <c r="H29" s="94"/>
      <c r="I29" s="29" t="s">
        <v>29</v>
      </c>
    </row>
    <row r="30" spans="3:8" ht="18" customHeight="1">
      <c r="C30" s="30" t="s">
        <v>73</v>
      </c>
      <c r="D30" s="30"/>
      <c r="E30" s="30"/>
      <c r="F30" s="30"/>
      <c r="G30" s="30"/>
      <c r="H30" s="31">
        <f>+H15+H26</f>
        <v>781419.1799999997</v>
      </c>
    </row>
    <row r="31" spans="3:4" ht="15">
      <c r="C31" s="90"/>
      <c r="D31" s="90"/>
    </row>
    <row r="32" ht="12.75" customHeight="1">
      <c r="C32" s="91"/>
    </row>
  </sheetData>
  <sheetProtection/>
  <mergeCells count="11">
    <mergeCell ref="C5:I5"/>
    <mergeCell ref="C27:I27"/>
    <mergeCell ref="D28:H28"/>
    <mergeCell ref="D29:H29"/>
    <mergeCell ref="C6:I6"/>
    <mergeCell ref="C8:I8"/>
    <mergeCell ref="C10:I10"/>
    <mergeCell ref="I11:I14"/>
    <mergeCell ref="C16:I16"/>
    <mergeCell ref="I18:I19"/>
    <mergeCell ref="C7:I7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7" t="s">
        <v>30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 t="s">
        <v>31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7" t="s">
        <v>74</v>
      </c>
      <c r="B3" s="107"/>
      <c r="C3" s="107"/>
      <c r="D3" s="107"/>
      <c r="E3" s="107"/>
      <c r="F3" s="107"/>
      <c r="G3" s="107"/>
      <c r="H3" s="107"/>
      <c r="I3" s="107"/>
    </row>
    <row r="4" spans="1:9" ht="51">
      <c r="A4" s="34" t="s">
        <v>32</v>
      </c>
      <c r="B4" s="34" t="s">
        <v>75</v>
      </c>
      <c r="C4" s="35" t="s">
        <v>43</v>
      </c>
      <c r="D4" s="35" t="s">
        <v>33</v>
      </c>
      <c r="E4" s="35" t="s">
        <v>34</v>
      </c>
      <c r="F4" s="35" t="s">
        <v>35</v>
      </c>
      <c r="G4" s="35" t="s">
        <v>36</v>
      </c>
      <c r="H4" s="34" t="s">
        <v>76</v>
      </c>
      <c r="I4" s="34" t="s">
        <v>37</v>
      </c>
    </row>
    <row r="5" spans="1:9" ht="15">
      <c r="A5" s="36" t="s">
        <v>38</v>
      </c>
      <c r="B5" s="37">
        <v>213.42374</v>
      </c>
      <c r="C5" s="37">
        <v>36.2833</v>
      </c>
      <c r="D5" s="37">
        <v>193.752</v>
      </c>
      <c r="E5" s="37">
        <v>183.53334</v>
      </c>
      <c r="F5" s="37">
        <f>4.32+23.1119</f>
        <v>27.4319</v>
      </c>
      <c r="G5" s="37">
        <v>323.70682</v>
      </c>
      <c r="H5" s="37">
        <v>35.54559</v>
      </c>
      <c r="I5" s="37">
        <f>B5+D5+F5-G5</f>
        <v>110.90082000000001</v>
      </c>
    </row>
    <row r="7" ht="1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8" t="s">
        <v>87</v>
      </c>
      <c r="B1" s="108"/>
      <c r="C1" s="108"/>
      <c r="D1" s="108"/>
      <c r="E1" s="108"/>
      <c r="F1" s="108"/>
      <c r="G1" s="108"/>
      <c r="H1" s="38"/>
    </row>
    <row r="2" spans="1:7" ht="29.25" customHeight="1" thickBot="1">
      <c r="A2" s="109"/>
      <c r="B2" s="109"/>
      <c r="C2" s="109"/>
      <c r="D2" s="109"/>
      <c r="E2" s="109"/>
      <c r="F2" s="109"/>
      <c r="G2" s="109"/>
    </row>
    <row r="3" spans="1:8" ht="13.5" thickBot="1">
      <c r="A3" s="39"/>
      <c r="B3" s="40"/>
      <c r="C3" s="41"/>
      <c r="D3" s="40"/>
      <c r="E3" s="40"/>
      <c r="F3" s="110" t="s">
        <v>44</v>
      </c>
      <c r="G3" s="111"/>
      <c r="H3" s="40"/>
    </row>
    <row r="4" spans="1:8" ht="12.75">
      <c r="A4" s="42" t="s">
        <v>45</v>
      </c>
      <c r="B4" s="43" t="s">
        <v>46</v>
      </c>
      <c r="C4" s="42" t="s">
        <v>47</v>
      </c>
      <c r="D4" s="43" t="s">
        <v>48</v>
      </c>
      <c r="E4" s="44" t="s">
        <v>49</v>
      </c>
      <c r="F4" s="44"/>
      <c r="G4" s="44"/>
      <c r="H4" s="44" t="s">
        <v>50</v>
      </c>
    </row>
    <row r="5" spans="1:8" ht="12.75">
      <c r="A5" s="42" t="s">
        <v>51</v>
      </c>
      <c r="B5" s="43"/>
      <c r="C5" s="45"/>
      <c r="D5" s="43" t="s">
        <v>52</v>
      </c>
      <c r="E5" s="43" t="s">
        <v>53</v>
      </c>
      <c r="F5" s="43" t="s">
        <v>54</v>
      </c>
      <c r="G5" s="43" t="s">
        <v>55</v>
      </c>
      <c r="H5" s="43"/>
    </row>
    <row r="6" spans="1:8" ht="12.75">
      <c r="A6" s="42"/>
      <c r="B6" s="43"/>
      <c r="C6" s="45"/>
      <c r="D6" s="43" t="s">
        <v>56</v>
      </c>
      <c r="E6" s="46"/>
      <c r="F6" s="43" t="s">
        <v>57</v>
      </c>
      <c r="G6" s="43" t="s">
        <v>58</v>
      </c>
      <c r="H6" s="46"/>
    </row>
    <row r="7" spans="1:8" ht="12.75">
      <c r="A7" s="47"/>
      <c r="B7" s="46"/>
      <c r="C7" s="48"/>
      <c r="D7" s="46"/>
      <c r="E7" s="46"/>
      <c r="F7" s="46"/>
      <c r="G7" s="43" t="s">
        <v>59</v>
      </c>
      <c r="H7" s="46"/>
    </row>
    <row r="8" spans="1:8" ht="13.5" thickBot="1">
      <c r="A8" s="49"/>
      <c r="B8" s="50"/>
      <c r="C8" s="51"/>
      <c r="D8" s="50"/>
      <c r="E8" s="50"/>
      <c r="F8" s="50"/>
      <c r="G8" s="50"/>
      <c r="H8" s="50"/>
    </row>
    <row r="9" spans="1:8" ht="12.75">
      <c r="A9" s="40"/>
      <c r="B9" s="52"/>
      <c r="C9" s="41"/>
      <c r="D9" s="40"/>
      <c r="E9" s="40"/>
      <c r="F9" s="40"/>
      <c r="G9" s="52"/>
      <c r="H9" s="52"/>
    </row>
    <row r="10" spans="1:8" ht="12.75">
      <c r="A10" s="43">
        <v>1</v>
      </c>
      <c r="B10" s="53" t="s">
        <v>60</v>
      </c>
      <c r="C10" s="42" t="s">
        <v>88</v>
      </c>
      <c r="D10" s="43" t="s">
        <v>89</v>
      </c>
      <c r="E10" s="54">
        <v>24</v>
      </c>
      <c r="F10" s="55">
        <v>4.8</v>
      </c>
      <c r="G10" s="55">
        <f>+E10-F10</f>
        <v>19.2</v>
      </c>
      <c r="H10" s="56"/>
    </row>
    <row r="11" spans="1:8" ht="12.75">
      <c r="A11" s="43"/>
      <c r="B11" s="53"/>
      <c r="C11" s="42"/>
      <c r="D11" s="43"/>
      <c r="E11" s="57"/>
      <c r="F11" s="54"/>
      <c r="G11" s="55"/>
      <c r="H11" s="56"/>
    </row>
    <row r="12" spans="1:8" ht="12.75">
      <c r="A12" s="43"/>
      <c r="B12" s="53"/>
      <c r="C12" s="58" t="s">
        <v>61</v>
      </c>
      <c r="D12" s="59"/>
      <c r="E12" s="60">
        <f>SUM(E10:E11)</f>
        <v>24</v>
      </c>
      <c r="F12" s="60">
        <f>SUM(F10:F11)</f>
        <v>4.8</v>
      </c>
      <c r="G12" s="60">
        <f>SUM(G10:G11)</f>
        <v>19.2</v>
      </c>
      <c r="H12" s="56"/>
    </row>
    <row r="13" spans="1:8" ht="13.5" thickBot="1">
      <c r="A13" s="61"/>
      <c r="B13" s="62"/>
      <c r="C13" s="63"/>
      <c r="D13" s="64"/>
      <c r="E13" s="65"/>
      <c r="F13" s="65"/>
      <c r="G13" s="66"/>
      <c r="H13" s="67"/>
    </row>
    <row r="14" spans="1:8" ht="12.75">
      <c r="A14" s="40"/>
      <c r="B14" s="52"/>
      <c r="C14" s="68"/>
      <c r="D14" s="69"/>
      <c r="E14" s="70"/>
      <c r="F14" s="71"/>
      <c r="G14" s="71"/>
      <c r="H14" s="72"/>
    </row>
    <row r="15" spans="1:8" ht="12.75">
      <c r="A15" s="46"/>
      <c r="B15" s="73" t="s">
        <v>11</v>
      </c>
      <c r="C15" s="74"/>
      <c r="D15" s="45"/>
      <c r="E15" s="75">
        <f>E12</f>
        <v>24</v>
      </c>
      <c r="F15" s="76">
        <f>+F12</f>
        <v>4.8</v>
      </c>
      <c r="G15" s="77">
        <f>+E15-F15</f>
        <v>19.2</v>
      </c>
      <c r="H15" s="56"/>
    </row>
    <row r="16" spans="1:8" ht="13.5" thickBot="1">
      <c r="A16" s="50"/>
      <c r="B16" s="78"/>
      <c r="C16" s="79"/>
      <c r="D16" s="80"/>
      <c r="E16" s="64"/>
      <c r="F16" s="81"/>
      <c r="G16" s="81"/>
      <c r="H16" s="81"/>
    </row>
    <row r="18" spans="1:7" ht="63.75" customHeight="1">
      <c r="A18" s="82" t="s">
        <v>62</v>
      </c>
      <c r="B18" s="82" t="s">
        <v>64</v>
      </c>
      <c r="C18" s="82" t="s">
        <v>90</v>
      </c>
      <c r="D18" s="82" t="s">
        <v>91</v>
      </c>
      <c r="E18" s="83" t="s">
        <v>63</v>
      </c>
      <c r="F18" s="82" t="s">
        <v>92</v>
      </c>
      <c r="G18" s="84"/>
    </row>
    <row r="19" spans="1:7" ht="15">
      <c r="A19" s="85">
        <v>1</v>
      </c>
      <c r="B19" s="86">
        <v>16477.08</v>
      </c>
      <c r="C19" s="86">
        <v>397264.96</v>
      </c>
      <c r="D19" s="86">
        <v>375344.8</v>
      </c>
      <c r="E19" s="86">
        <v>31034.88</v>
      </c>
      <c r="F19" s="86">
        <f>+B19+C19-D19</f>
        <v>38397.24000000005</v>
      </c>
      <c r="G19" s="87"/>
    </row>
    <row r="21" spans="1:5" ht="90">
      <c r="A21" s="82" t="s">
        <v>62</v>
      </c>
      <c r="B21" s="82" t="s">
        <v>66</v>
      </c>
      <c r="C21" s="82" t="s">
        <v>93</v>
      </c>
      <c r="D21" s="82" t="s">
        <v>65</v>
      </c>
      <c r="E21" s="82" t="s">
        <v>94</v>
      </c>
    </row>
    <row r="22" spans="1:5" ht="15">
      <c r="A22" s="88">
        <v>1</v>
      </c>
      <c r="B22" s="89">
        <v>-66670.52</v>
      </c>
      <c r="C22" s="89">
        <f>+D19+E19</f>
        <v>406379.68</v>
      </c>
      <c r="D22" s="89">
        <v>4800</v>
      </c>
      <c r="E22" s="89">
        <f>+B22+C22-D22</f>
        <v>334909.16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2011-03-25T07:29:59Z</dcterms:created>
  <dcterms:modified xsi:type="dcterms:W3CDTF">2013-04-16T12:44:34Z</dcterms:modified>
  <cp:category/>
  <cp:version/>
  <cp:contentType/>
  <cp:contentStatus/>
</cp:coreProperties>
</file>