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<sst xmlns="http://schemas.openxmlformats.org/spreadsheetml/2006/main" count="104" uniqueCount="92">
  <si>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</si>
  <si>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</si>
  <si>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</si>
  <si>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</si>
  <si>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</si>
  <si>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</si>
  <si>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</si>
  <si>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</si>
  <si>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</si>
  <si>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</si>
  <si>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</si>
  <si>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</si>
  <si>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</si>
  <si>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</si>
  <si>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</si>
  <si>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</si>
  <si>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</si>
  <si>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</si>
  <si>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</si>
  <si>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</si>
  <si>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</si>
  <si>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</si>
  <si>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</si>
  <si>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</si>
  <si>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</si>
  <si>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</si>
  <si>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</si>
  <si>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</si>
  <si>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</si>
  <si>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</si>
  <si>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</si>
  <si>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</si>
  <si>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</si>
  <si>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</si>
  <si>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</si>
  <si>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Остаток на 01.01.2011г., тыс.руб. (получено)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</si>
  <si>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</si>
  <si>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</si>
  <si>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</si>
  <si>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</si>
  <si>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</si>
  <si>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</si>
  <si>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</si>
  <si>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</si>
  <si>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</si>
  <si>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</si>
  <si>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</si>
  <si>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</si>
  <si>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</si>
  <si>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</si>
  <si>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</si>
  <si>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</si>
  <si>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Всего</t>
  </si>
  <si>
    <t>№ п/п</t>
  </si>
  <si>
    <t>Доля МО Сертолово, руб.</t>
  </si>
  <si>
    <t>Задолженность населения на 01.01.2012г., руб.</t>
  </si>
  <si>
    <t>Израсходованно, руб.</t>
  </si>
  <si>
    <t>Остаток средств  на лицевом счете на 01.01.2012г., руб.</t>
  </si>
  <si>
    <t>ТСЖ "Родник-2004"</t>
  </si>
  <si>
    <t>ООО "Уют-Сервис", договор управления № Н/2011-106 от 01.10.2011г.</t>
  </si>
  <si>
    <t>Электричество</t>
  </si>
  <si>
    <t>Аренда контейнера</t>
  </si>
  <si>
    <t>техническое обслуживание тепловых сетей и сетей ГВС</t>
  </si>
  <si>
    <t>Агентское вознаграждение</t>
  </si>
  <si>
    <t>ул.Школьная, д. 2/3</t>
  </si>
  <si>
    <t>1 шт.</t>
  </si>
  <si>
    <t>имущества жилого дома № 2/3  по ул. Школьная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</si>
  <si>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</si>
  <si>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</si>
  <si>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</si>
  <si>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</si>
  <si>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ТСЖ "Родник-2004", ООО "ТСК"</t>
  </si>
  <si>
    <t>ТСЖ "Родник-2004", ООО "Сертоловский Водоканал"</t>
  </si>
  <si>
    <t>ТСЖ "Родник-2004", ООО "ПСК"</t>
  </si>
  <si>
    <t>ТСЖ "Родник-2004", ООО "Технострой-3"</t>
  </si>
  <si>
    <t xml:space="preserve">Поступило от ООО "Домашние сети" за размещение интернет оборудования 2160,00 руб. </t>
  </si>
  <si>
    <t xml:space="preserve">Поступило от ТСЖ "Родник-2004" 30303.72 руб. </t>
  </si>
  <si>
    <t>Общая задолженность по дому  на 01.01.2013г.</t>
  </si>
  <si>
    <t>№ 2/3 по ул. Школьная с 01.01.2012г. по 31.12.2012г.</t>
  </si>
  <si>
    <t>Остаток на 01.01.2012г., тыс.руб.</t>
  </si>
  <si>
    <t>Задолженность населения на 01.01.2013г., тыс.руб.</t>
  </si>
  <si>
    <r>
      <t>Затраты по статье "текущий ремонт" составили 31,87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</si>
  <si>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смена провода-кабеля, установка кабель-канала  - 2.50 т.р.</t>
  </si>
  <si>
    <t>замеры сопротивления изоляции - 14,97 т.р.</t>
  </si>
  <si>
    <t>очистка кровли от снега - 14,40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</si>
  <si>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Школьная, д. 2/3</t>
  </si>
  <si>
    <t>ремонт теплового пункта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</si>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</sst>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5" fillId="0" borderId="0" xfId="0" applyFont="1" applyAlignment="1">
      <alignment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D34" sqref="D3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7" t="s">
        <v>1</v>
      </c>
      <c r="D5" s="97"/>
      <c r="E5" s="97"/>
      <c r="F5" s="97"/>
      <c r="G5" s="97"/>
      <c r="H5" s="97"/>
      <c r="I5" s="97"/>
    </row>
    <row r="6" spans="3:9" ht="12.75">
      <c r="C6" s="98" t="s">
        <v>2</v>
      </c>
      <c r="D6" s="98"/>
      <c r="E6" s="98"/>
      <c r="F6" s="98"/>
      <c r="G6" s="98"/>
      <c r="H6" s="98"/>
      <c r="I6" s="98"/>
    </row>
    <row r="7" spans="3:9" ht="12.75">
      <c r="C7" s="98" t="s">
        <v>66</v>
      </c>
      <c r="D7" s="98"/>
      <c r="E7" s="98"/>
      <c r="F7" s="98"/>
      <c r="G7" s="98"/>
      <c r="H7" s="98"/>
      <c r="I7" s="98"/>
    </row>
    <row r="8" spans="3:9" ht="6" customHeight="1" thickBot="1">
      <c r="C8" s="99"/>
      <c r="D8" s="99"/>
      <c r="E8" s="99"/>
      <c r="F8" s="99"/>
      <c r="G8" s="99"/>
      <c r="H8" s="99"/>
      <c r="I8" s="99"/>
    </row>
    <row r="9" spans="3:9" ht="50.25" customHeight="1" thickBot="1">
      <c r="C9" s="9" t="s">
        <v>3</v>
      </c>
      <c r="D9" s="10" t="s">
        <v>67</v>
      </c>
      <c r="E9" s="11" t="s">
        <v>68</v>
      </c>
      <c r="F9" s="11" t="s">
        <v>69</v>
      </c>
      <c r="G9" s="11" t="s">
        <v>4</v>
      </c>
      <c r="H9" s="11" t="s">
        <v>70</v>
      </c>
      <c r="I9" s="10" t="s">
        <v>5</v>
      </c>
    </row>
    <row r="10" spans="3:9" ht="13.5" customHeight="1" thickBot="1">
      <c r="C10" s="100" t="s">
        <v>6</v>
      </c>
      <c r="D10" s="101"/>
      <c r="E10" s="101"/>
      <c r="F10" s="101"/>
      <c r="G10" s="101"/>
      <c r="H10" s="101"/>
      <c r="I10" s="102"/>
    </row>
    <row r="11" spans="3:9" ht="13.5" customHeight="1" thickBot="1">
      <c r="C11" s="12" t="s">
        <v>7</v>
      </c>
      <c r="D11" s="13">
        <v>14685.710000000006</v>
      </c>
      <c r="E11" s="14">
        <f>269954.53-8.49+93027.48-16462.14</f>
        <v>346511.38</v>
      </c>
      <c r="F11" s="14">
        <f>284529.75+56341.61</f>
        <v>340871.36</v>
      </c>
      <c r="G11" s="14">
        <v>401677.43</v>
      </c>
      <c r="H11" s="15">
        <f>+D11+E11-F11</f>
        <v>20325.73000000004</v>
      </c>
      <c r="I11" s="103" t="s">
        <v>71</v>
      </c>
    </row>
    <row r="12" spans="3:9" ht="13.5" customHeight="1" thickBot="1">
      <c r="C12" s="12" t="s">
        <v>8</v>
      </c>
      <c r="D12" s="13">
        <v>4470.420000000002</v>
      </c>
      <c r="E12" s="16">
        <f>37910.73+786.15+75722.26-5906.79</f>
        <v>108512.35</v>
      </c>
      <c r="F12" s="16">
        <f>43167.3+66492.55</f>
        <v>109659.85</v>
      </c>
      <c r="G12" s="14">
        <v>107935.93</v>
      </c>
      <c r="H12" s="15">
        <f>+D12+E12-F12</f>
        <v>3322.9199999999983</v>
      </c>
      <c r="I12" s="104"/>
    </row>
    <row r="13" spans="3:9" ht="13.5" customHeight="1" thickBot="1">
      <c r="C13" s="12" t="s">
        <v>9</v>
      </c>
      <c r="D13" s="13">
        <v>2063.59</v>
      </c>
      <c r="E13" s="16">
        <f>51607.96-1726.97+22401.26+1892.88</f>
        <v>74175.13</v>
      </c>
      <c r="F13" s="16">
        <f>45507.87+26357.73</f>
        <v>71865.6</v>
      </c>
      <c r="G13" s="14">
        <f>E13</f>
        <v>74175.13</v>
      </c>
      <c r="H13" s="15">
        <f>+D13+E13-F13</f>
        <v>4373.119999999995</v>
      </c>
      <c r="I13" s="103" t="s">
        <v>72</v>
      </c>
    </row>
    <row r="14" spans="3:9" ht="13.5" customHeight="1" thickBot="1">
      <c r="C14" s="12" t="s">
        <v>10</v>
      </c>
      <c r="D14" s="13">
        <v>997.6399999999994</v>
      </c>
      <c r="E14" s="16">
        <f>17385.75-581.71+7545.57+625.88+8165.15-593.25+4007.92+38.27</f>
        <v>36593.579999999994</v>
      </c>
      <c r="F14" s="16">
        <f>15388.05+8680.5+4534.78+7199.99</f>
        <v>35803.32</v>
      </c>
      <c r="G14" s="14">
        <f>E14</f>
        <v>36593.579999999994</v>
      </c>
      <c r="H14" s="15">
        <f>+D14+E14-F14</f>
        <v>1787.8999999999942</v>
      </c>
      <c r="I14" s="104"/>
    </row>
    <row r="15" spans="3:9" ht="13.5" customHeight="1" thickBot="1">
      <c r="C15" s="12" t="s">
        <v>11</v>
      </c>
      <c r="D15" s="17">
        <f>SUM(D11:D14)</f>
        <v>22217.360000000008</v>
      </c>
      <c r="E15" s="17">
        <f>SUM(E11:E14)</f>
        <v>565792.44</v>
      </c>
      <c r="F15" s="17">
        <f>SUM(F11:F14)</f>
        <v>558200.1299999999</v>
      </c>
      <c r="G15" s="17">
        <f>SUM(G11:G14)</f>
        <v>620382.07</v>
      </c>
      <c r="H15" s="17">
        <f>SUM(H11:H14)</f>
        <v>29809.670000000027</v>
      </c>
      <c r="I15" s="12"/>
    </row>
    <row r="16" spans="3:9" ht="13.5" customHeight="1" thickBot="1">
      <c r="C16" s="101" t="s">
        <v>12</v>
      </c>
      <c r="D16" s="101"/>
      <c r="E16" s="101"/>
      <c r="F16" s="101"/>
      <c r="G16" s="101"/>
      <c r="H16" s="101"/>
      <c r="I16" s="101"/>
    </row>
    <row r="17" spans="3:9" ht="38.25" customHeight="1" thickBot="1">
      <c r="C17" s="18" t="s">
        <v>3</v>
      </c>
      <c r="D17" s="10" t="s">
        <v>67</v>
      </c>
      <c r="E17" s="11" t="s">
        <v>68</v>
      </c>
      <c r="F17" s="11" t="s">
        <v>69</v>
      </c>
      <c r="G17" s="11" t="s">
        <v>4</v>
      </c>
      <c r="H17" s="11" t="s">
        <v>70</v>
      </c>
      <c r="I17" s="19" t="s">
        <v>13</v>
      </c>
    </row>
    <row r="18" spans="3:9" ht="13.5" customHeight="1" thickBot="1">
      <c r="C18" s="9" t="s">
        <v>14</v>
      </c>
      <c r="D18" s="20">
        <v>7874.5</v>
      </c>
      <c r="E18" s="21">
        <v>239166.89</v>
      </c>
      <c r="F18" s="21">
        <v>236846.72</v>
      </c>
      <c r="G18" s="21">
        <f>E18</f>
        <v>239166.89</v>
      </c>
      <c r="H18" s="21">
        <f aca="true" t="shared" si="0" ref="H18:H26">+D18+E18-F18</f>
        <v>10194.670000000013</v>
      </c>
      <c r="I18" s="105" t="s">
        <v>59</v>
      </c>
    </row>
    <row r="19" spans="3:10" ht="14.25" customHeight="1" thickBot="1">
      <c r="C19" s="12" t="s">
        <v>15</v>
      </c>
      <c r="D19" s="13">
        <v>1529.0300000000007</v>
      </c>
      <c r="E19" s="14">
        <v>46440.06</v>
      </c>
      <c r="F19" s="14">
        <v>45989.55</v>
      </c>
      <c r="G19" s="22">
        <v>31874.54</v>
      </c>
      <c r="H19" s="21">
        <f>+D19+E19-F19</f>
        <v>1979.5399999999936</v>
      </c>
      <c r="I19" s="106"/>
      <c r="J19" s="23"/>
    </row>
    <row r="20" spans="3:9" ht="13.5" customHeight="1" thickBot="1">
      <c r="C20" s="18" t="s">
        <v>16</v>
      </c>
      <c r="D20" s="24">
        <v>3763.7700000000004</v>
      </c>
      <c r="E20" s="14">
        <v>114314.16</v>
      </c>
      <c r="F20" s="14">
        <v>113205.2</v>
      </c>
      <c r="G20" s="21">
        <v>18100</v>
      </c>
      <c r="H20" s="21">
        <f t="shared" si="0"/>
        <v>4872.7300000000105</v>
      </c>
      <c r="I20" s="25"/>
    </row>
    <row r="21" spans="3:9" ht="12.75" customHeight="1" thickBot="1">
      <c r="C21" s="12" t="s">
        <v>60</v>
      </c>
      <c r="D21" s="24">
        <v>9162.120000000003</v>
      </c>
      <c r="E21" s="14">
        <f>28811.97-716.66+162515.75-379.52</f>
        <v>190231.54</v>
      </c>
      <c r="F21" s="14">
        <f>27708.94+159260.36</f>
        <v>186969.3</v>
      </c>
      <c r="G21" s="21">
        <f>16008.34+2597.49+17021.74+4690.44+14568.56+691.42+17538.37</f>
        <v>73116.36</v>
      </c>
      <c r="H21" s="21">
        <f t="shared" si="0"/>
        <v>12424.360000000015</v>
      </c>
      <c r="I21" s="26" t="s">
        <v>73</v>
      </c>
    </row>
    <row r="22" spans="3:9" ht="13.5" customHeight="1" thickBot="1">
      <c r="C22" s="12" t="s">
        <v>17</v>
      </c>
      <c r="D22" s="13">
        <v>1987.7399999999998</v>
      </c>
      <c r="E22" s="14">
        <v>60372.06</v>
      </c>
      <c r="F22" s="14">
        <v>59786.4</v>
      </c>
      <c r="G22" s="21">
        <v>72287.4</v>
      </c>
      <c r="H22" s="21">
        <f t="shared" si="0"/>
        <v>2573.399999999994</v>
      </c>
      <c r="I22" s="26" t="s">
        <v>18</v>
      </c>
    </row>
    <row r="23" spans="3:9" ht="13.5" customHeight="1" thickBot="1">
      <c r="C23" s="12" t="s">
        <v>61</v>
      </c>
      <c r="D23" s="13">
        <v>0</v>
      </c>
      <c r="E23" s="14"/>
      <c r="F23" s="14"/>
      <c r="G23" s="21">
        <f>732.09+732.09+732.09+732.09</f>
        <v>2928.36</v>
      </c>
      <c r="H23" s="21">
        <f t="shared" si="0"/>
        <v>0</v>
      </c>
      <c r="I23" s="26" t="s">
        <v>58</v>
      </c>
    </row>
    <row r="24" spans="3:9" ht="13.5" customHeight="1" thickBot="1">
      <c r="C24" s="12" t="s">
        <v>19</v>
      </c>
      <c r="D24" s="13">
        <v>105.86000000000001</v>
      </c>
      <c r="E24" s="16">
        <v>3215.1</v>
      </c>
      <c r="F24" s="16">
        <v>3183.91</v>
      </c>
      <c r="G24" s="21">
        <f>E24</f>
        <v>3215.1</v>
      </c>
      <c r="H24" s="21">
        <f t="shared" si="0"/>
        <v>137.05000000000018</v>
      </c>
      <c r="I24" s="33" t="s">
        <v>20</v>
      </c>
    </row>
    <row r="25" spans="3:9" ht="13.5" customHeight="1" thickBot="1">
      <c r="C25" s="18" t="s">
        <v>21</v>
      </c>
      <c r="D25" s="13">
        <v>1447.5600000000004</v>
      </c>
      <c r="E25" s="16">
        <f>37582.3-491.18</f>
        <v>37091.12</v>
      </c>
      <c r="F25" s="16">
        <v>36631.17</v>
      </c>
      <c r="G25" s="21">
        <f>E25</f>
        <v>37091.12</v>
      </c>
      <c r="H25" s="21">
        <f t="shared" si="0"/>
        <v>1907.510000000002</v>
      </c>
      <c r="I25" s="26"/>
    </row>
    <row r="26" spans="3:9" ht="24" customHeight="1" thickBot="1">
      <c r="C26" s="18" t="s">
        <v>62</v>
      </c>
      <c r="D26" s="13">
        <v>0</v>
      </c>
      <c r="E26" s="16"/>
      <c r="F26" s="16"/>
      <c r="G26" s="21">
        <f>2049.85+2049.85+2049.85+2049.85</f>
        <v>8199.4</v>
      </c>
      <c r="H26" s="21">
        <f t="shared" si="0"/>
        <v>0</v>
      </c>
      <c r="I26" s="26" t="s">
        <v>58</v>
      </c>
    </row>
    <row r="27" spans="3:9" ht="13.5" customHeight="1" thickBot="1">
      <c r="C27" s="12" t="s">
        <v>22</v>
      </c>
      <c r="D27" s="13">
        <v>335.21000000000004</v>
      </c>
      <c r="E27" s="16">
        <v>10181.33</v>
      </c>
      <c r="F27" s="16">
        <v>10082.56</v>
      </c>
      <c r="G27" s="21">
        <f>E27</f>
        <v>10181.33</v>
      </c>
      <c r="H27" s="21">
        <f>+D27+E27-F27</f>
        <v>433.9800000000014</v>
      </c>
      <c r="I27" s="26" t="s">
        <v>74</v>
      </c>
    </row>
    <row r="28" spans="3:9" ht="13.5" customHeight="1" thickBot="1">
      <c r="C28" s="12" t="s">
        <v>63</v>
      </c>
      <c r="D28" s="13">
        <v>0</v>
      </c>
      <c r="E28" s="16"/>
      <c r="F28" s="16"/>
      <c r="G28" s="14">
        <f>3000+3000+3000+3000</f>
        <v>12000</v>
      </c>
      <c r="H28" s="14">
        <f>+D28+E28-F28</f>
        <v>0</v>
      </c>
      <c r="I28" s="26" t="s">
        <v>58</v>
      </c>
    </row>
    <row r="29" spans="3:9" s="27" customFormat="1" ht="15.75" customHeight="1" thickBot="1">
      <c r="C29" s="12" t="s">
        <v>11</v>
      </c>
      <c r="D29" s="17">
        <f>SUM(D18:D28)</f>
        <v>26205.790000000005</v>
      </c>
      <c r="E29" s="17">
        <f>SUM(E18:E28)</f>
        <v>701012.2599999999</v>
      </c>
      <c r="F29" s="17">
        <f>SUM(F18:F28)</f>
        <v>692694.8100000002</v>
      </c>
      <c r="G29" s="17">
        <f>SUM(G18:G28)</f>
        <v>508160.49999999994</v>
      </c>
      <c r="H29" s="17">
        <f>SUM(H18:H28)</f>
        <v>34523.24000000003</v>
      </c>
      <c r="I29" s="25"/>
    </row>
    <row r="30" spans="3:9" ht="13.5" customHeight="1" thickBot="1">
      <c r="C30" s="93" t="s">
        <v>23</v>
      </c>
      <c r="D30" s="93"/>
      <c r="E30" s="93"/>
      <c r="F30" s="93"/>
      <c r="G30" s="93"/>
      <c r="H30" s="93"/>
      <c r="I30" s="93"/>
    </row>
    <row r="31" spans="3:9" ht="28.5" customHeight="1" thickBot="1">
      <c r="C31" s="29" t="s">
        <v>24</v>
      </c>
      <c r="D31" s="94" t="s">
        <v>75</v>
      </c>
      <c r="E31" s="95"/>
      <c r="F31" s="95"/>
      <c r="G31" s="95"/>
      <c r="H31" s="96"/>
      <c r="I31" s="28" t="s">
        <v>25</v>
      </c>
    </row>
    <row r="32" spans="3:9" ht="28.5" customHeight="1" thickBot="1">
      <c r="C32" s="29"/>
      <c r="D32" s="94" t="s">
        <v>76</v>
      </c>
      <c r="E32" s="95"/>
      <c r="F32" s="95"/>
      <c r="G32" s="95"/>
      <c r="H32" s="96"/>
      <c r="I32" s="26" t="s">
        <v>58</v>
      </c>
    </row>
    <row r="33" spans="3:8" ht="14.25" customHeight="1">
      <c r="C33" s="30" t="s">
        <v>77</v>
      </c>
      <c r="D33" s="30"/>
      <c r="E33" s="30"/>
      <c r="F33" s="30"/>
      <c r="G33" s="30"/>
      <c r="H33" s="31">
        <f>+H15+H29</f>
        <v>64332.910000000054</v>
      </c>
    </row>
    <row r="34" spans="3:4" ht="15">
      <c r="C34" s="90"/>
      <c r="D34" s="90"/>
    </row>
    <row r="35" ht="12.75">
      <c r="C35" s="91"/>
    </row>
  </sheetData>
  <sheetProtection/>
  <mergeCells count="12">
    <mergeCell ref="C16:I16"/>
    <mergeCell ref="I18:I19"/>
    <mergeCell ref="C30:I30"/>
    <mergeCell ref="D31:H31"/>
    <mergeCell ref="D32:H32"/>
    <mergeCell ref="C5:I5"/>
    <mergeCell ref="C6:I6"/>
    <mergeCell ref="C8:I8"/>
    <mergeCell ref="C10:I10"/>
    <mergeCell ref="I11:I12"/>
    <mergeCell ref="I13:I14"/>
    <mergeCell ref="C7:I7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7" t="s">
        <v>26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7" t="s">
        <v>27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7" t="s">
        <v>78</v>
      </c>
      <c r="B3" s="107"/>
      <c r="C3" s="107"/>
      <c r="D3" s="107"/>
      <c r="E3" s="107"/>
      <c r="F3" s="107"/>
      <c r="G3" s="107"/>
      <c r="H3" s="107"/>
      <c r="I3" s="107"/>
    </row>
    <row r="4" spans="1:9" ht="51">
      <c r="A4" s="34" t="s">
        <v>28</v>
      </c>
      <c r="B4" s="34" t="s">
        <v>79</v>
      </c>
      <c r="C4" s="35" t="s">
        <v>35</v>
      </c>
      <c r="D4" s="35" t="s">
        <v>29</v>
      </c>
      <c r="E4" s="35" t="s">
        <v>30</v>
      </c>
      <c r="F4" s="35" t="s">
        <v>31</v>
      </c>
      <c r="G4" s="35" t="s">
        <v>32</v>
      </c>
      <c r="H4" s="34" t="s">
        <v>80</v>
      </c>
      <c r="I4" s="34" t="s">
        <v>33</v>
      </c>
    </row>
    <row r="5" spans="1:9" ht="15">
      <c r="A5" s="36" t="s">
        <v>34</v>
      </c>
      <c r="B5" s="37">
        <v>11.917499999999999</v>
      </c>
      <c r="C5" s="37">
        <v>0</v>
      </c>
      <c r="D5" s="37">
        <v>46.44006</v>
      </c>
      <c r="E5" s="37">
        <v>45.98955</v>
      </c>
      <c r="F5" s="37">
        <v>2.16</v>
      </c>
      <c r="G5" s="37">
        <v>31.87454</v>
      </c>
      <c r="H5" s="37">
        <v>1.97954</v>
      </c>
      <c r="I5" s="37">
        <f>B5+D5+F5-G5</f>
        <v>28.643020000000003</v>
      </c>
    </row>
    <row r="7" ht="15">
      <c r="A7" t="s">
        <v>81</v>
      </c>
    </row>
    <row r="8" ht="15">
      <c r="A8" s="92" t="s">
        <v>82</v>
      </c>
    </row>
    <row r="9" ht="12.75">
      <c r="A9" t="s">
        <v>83</v>
      </c>
    </row>
    <row r="10" ht="12.75">
      <c r="A10" t="s">
        <v>84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8" t="s">
        <v>85</v>
      </c>
      <c r="B1" s="108"/>
      <c r="C1" s="108"/>
      <c r="D1" s="108"/>
      <c r="E1" s="108"/>
      <c r="F1" s="108"/>
      <c r="G1" s="108"/>
      <c r="H1" s="38"/>
    </row>
    <row r="2" spans="1:7" ht="29.25" customHeight="1" thickBot="1">
      <c r="A2" s="109"/>
      <c r="B2" s="109"/>
      <c r="C2" s="109"/>
      <c r="D2" s="109"/>
      <c r="E2" s="109"/>
      <c r="F2" s="109"/>
      <c r="G2" s="109"/>
    </row>
    <row r="3" spans="1:8" ht="13.5" thickBot="1">
      <c r="A3" s="39"/>
      <c r="B3" s="40"/>
      <c r="C3" s="41"/>
      <c r="D3" s="40"/>
      <c r="E3" s="40"/>
      <c r="F3" s="110" t="s">
        <v>36</v>
      </c>
      <c r="G3" s="111"/>
      <c r="H3" s="40"/>
    </row>
    <row r="4" spans="1:8" ht="12.75">
      <c r="A4" s="42" t="s">
        <v>37</v>
      </c>
      <c r="B4" s="43" t="s">
        <v>38</v>
      </c>
      <c r="C4" s="42" t="s">
        <v>39</v>
      </c>
      <c r="D4" s="43" t="s">
        <v>40</v>
      </c>
      <c r="E4" s="44" t="s">
        <v>41</v>
      </c>
      <c r="F4" s="44"/>
      <c r="G4" s="44"/>
      <c r="H4" s="44" t="s">
        <v>42</v>
      </c>
    </row>
    <row r="5" spans="1:8" ht="12.75">
      <c r="A5" s="42" t="s">
        <v>43</v>
      </c>
      <c r="B5" s="43"/>
      <c r="C5" s="45"/>
      <c r="D5" s="43" t="s">
        <v>44</v>
      </c>
      <c r="E5" s="43" t="s">
        <v>45</v>
      </c>
      <c r="F5" s="43" t="s">
        <v>46</v>
      </c>
      <c r="G5" s="43" t="s">
        <v>47</v>
      </c>
      <c r="H5" s="43"/>
    </row>
    <row r="6" spans="1:8" ht="12.75">
      <c r="A6" s="42"/>
      <c r="B6" s="43"/>
      <c r="C6" s="45"/>
      <c r="D6" s="43" t="s">
        <v>48</v>
      </c>
      <c r="E6" s="46"/>
      <c r="F6" s="43" t="s">
        <v>49</v>
      </c>
      <c r="G6" s="43" t="s">
        <v>50</v>
      </c>
      <c r="H6" s="46"/>
    </row>
    <row r="7" spans="1:8" ht="12.75">
      <c r="A7" s="47"/>
      <c r="B7" s="46"/>
      <c r="C7" s="48"/>
      <c r="D7" s="46"/>
      <c r="E7" s="46"/>
      <c r="F7" s="46"/>
      <c r="G7" s="43" t="s">
        <v>51</v>
      </c>
      <c r="H7" s="46"/>
    </row>
    <row r="8" spans="1:8" ht="13.5" thickBot="1">
      <c r="A8" s="49"/>
      <c r="B8" s="50"/>
      <c r="C8" s="51"/>
      <c r="D8" s="50"/>
      <c r="E8" s="50"/>
      <c r="F8" s="50"/>
      <c r="G8" s="50"/>
      <c r="H8" s="50"/>
    </row>
    <row r="9" spans="1:8" ht="12.75">
      <c r="A9" s="40"/>
      <c r="B9" s="52"/>
      <c r="C9" s="41"/>
      <c r="D9" s="40"/>
      <c r="E9" s="40"/>
      <c r="F9" s="40"/>
      <c r="G9" s="52"/>
      <c r="H9" s="52"/>
    </row>
    <row r="10" spans="1:8" ht="12.75">
      <c r="A10" s="43">
        <v>1</v>
      </c>
      <c r="B10" s="53" t="s">
        <v>64</v>
      </c>
      <c r="C10" s="42" t="s">
        <v>86</v>
      </c>
      <c r="D10" s="43" t="s">
        <v>65</v>
      </c>
      <c r="E10" s="54">
        <v>361</v>
      </c>
      <c r="F10" s="55">
        <v>18.1</v>
      </c>
      <c r="G10" s="55">
        <f>+E10-F10</f>
        <v>342.9</v>
      </c>
      <c r="H10" s="56"/>
    </row>
    <row r="11" spans="1:8" ht="12.75">
      <c r="A11" s="43"/>
      <c r="B11" s="53"/>
      <c r="C11" s="42"/>
      <c r="D11" s="43"/>
      <c r="E11" s="57"/>
      <c r="F11" s="54"/>
      <c r="G11" s="55"/>
      <c r="H11" s="56"/>
    </row>
    <row r="12" spans="1:8" ht="12.75">
      <c r="A12" s="43"/>
      <c r="B12" s="53"/>
      <c r="C12" s="58" t="s">
        <v>52</v>
      </c>
      <c r="D12" s="59"/>
      <c r="E12" s="60">
        <f>SUM(E10:E11)</f>
        <v>361</v>
      </c>
      <c r="F12" s="60">
        <f>SUM(F10:F11)</f>
        <v>18.1</v>
      </c>
      <c r="G12" s="60">
        <f>SUM(G10:G11)</f>
        <v>342.9</v>
      </c>
      <c r="H12" s="56"/>
    </row>
    <row r="13" spans="1:8" ht="13.5" thickBot="1">
      <c r="A13" s="61"/>
      <c r="B13" s="62"/>
      <c r="C13" s="63"/>
      <c r="D13" s="64"/>
      <c r="E13" s="65"/>
      <c r="F13" s="65"/>
      <c r="G13" s="66"/>
      <c r="H13" s="67"/>
    </row>
    <row r="14" spans="1:8" ht="12.75">
      <c r="A14" s="40"/>
      <c r="B14" s="52"/>
      <c r="C14" s="68"/>
      <c r="D14" s="69"/>
      <c r="E14" s="70"/>
      <c r="F14" s="71"/>
      <c r="G14" s="71"/>
      <c r="H14" s="72"/>
    </row>
    <row r="15" spans="1:8" ht="12.75">
      <c r="A15" s="46"/>
      <c r="B15" s="73" t="s">
        <v>11</v>
      </c>
      <c r="C15" s="74"/>
      <c r="D15" s="45"/>
      <c r="E15" s="75">
        <f>E12</f>
        <v>361</v>
      </c>
      <c r="F15" s="76">
        <f>+F12</f>
        <v>18.1</v>
      </c>
      <c r="G15" s="77">
        <f>+E15-F15</f>
        <v>342.9</v>
      </c>
      <c r="H15" s="56"/>
    </row>
    <row r="16" spans="1:8" ht="13.5" thickBot="1">
      <c r="A16" s="50"/>
      <c r="B16" s="78"/>
      <c r="C16" s="79"/>
      <c r="D16" s="80"/>
      <c r="E16" s="64"/>
      <c r="F16" s="81"/>
      <c r="G16" s="81"/>
      <c r="H16" s="81"/>
    </row>
    <row r="18" spans="1:7" ht="63.75" customHeight="1">
      <c r="A18" s="82" t="s">
        <v>53</v>
      </c>
      <c r="B18" s="82" t="s">
        <v>55</v>
      </c>
      <c r="C18" s="82" t="s">
        <v>87</v>
      </c>
      <c r="D18" s="82" t="s">
        <v>88</v>
      </c>
      <c r="E18" s="83" t="s">
        <v>54</v>
      </c>
      <c r="F18" s="82" t="s">
        <v>89</v>
      </c>
      <c r="G18" s="84"/>
    </row>
    <row r="19" spans="1:7" ht="15">
      <c r="A19" s="85">
        <v>1</v>
      </c>
      <c r="B19" s="86">
        <v>3763.7700000000004</v>
      </c>
      <c r="C19" s="86">
        <v>114314.16</v>
      </c>
      <c r="D19" s="86">
        <v>113205.2</v>
      </c>
      <c r="E19" s="86">
        <v>0</v>
      </c>
      <c r="F19" s="86">
        <f>+B19+C19-D19</f>
        <v>4872.7300000000105</v>
      </c>
      <c r="G19" s="87"/>
    </row>
    <row r="21" spans="1:5" ht="90">
      <c r="A21" s="82" t="s">
        <v>53</v>
      </c>
      <c r="B21" s="82" t="s">
        <v>57</v>
      </c>
      <c r="C21" s="82" t="s">
        <v>90</v>
      </c>
      <c r="D21" s="82" t="s">
        <v>56</v>
      </c>
      <c r="E21" s="82" t="s">
        <v>91</v>
      </c>
    </row>
    <row r="22" spans="1:5" ht="15">
      <c r="A22" s="88">
        <v>1</v>
      </c>
      <c r="B22" s="89">
        <v>-67179.95</v>
      </c>
      <c r="C22" s="89">
        <f>+D19+E19</f>
        <v>113205.2</v>
      </c>
      <c r="D22" s="89">
        <v>18100</v>
      </c>
      <c r="E22" s="89">
        <f>+B22+C22-D22</f>
        <v>27925.25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2011-03-25T07:29:59Z</dcterms:created>
  <dcterms:modified xsi:type="dcterms:W3CDTF">2013-04-16T12:45:08Z</dcterms:modified>
  <cp:category/>
  <cp:version/>
  <cp:contentType/>
  <cp:contentStatus/>
</cp:coreProperties>
</file>