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<sst xmlns="http://schemas.openxmlformats.org/spreadsheetml/2006/main" count="115" uniqueCount="106">
  <si>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</si>
  <si>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</si>
  <si>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</si>
  <si>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</si>
  <si>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</si>
  <si>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</si>
  <si>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</si>
  <si>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</si>
  <si>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</si>
  <si>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</si>
  <si>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</si>
  <si>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</si>
  <si>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</si>
  <si>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</si>
  <si>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</si>
  <si>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</si>
  <si>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</si>
  <si>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</si>
  <si>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</si>
  <si>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</si>
  <si>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</si>
  <si>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</si>
  <si>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Н/2011-97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</si>
  <si>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</si>
  <si>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</si>
  <si>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</si>
  <si>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</si>
  <si>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</si>
  <si>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</si>
  <si>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</si>
  <si>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</si>
  <si>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</si>
  <si>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</si>
  <si>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</si>
  <si>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</si>
  <si>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</si>
  <si>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</si>
  <si>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</si>
  <si>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</si>
  <si>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</si>
  <si>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</si>
  <si>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</si>
  <si>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11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</si>
  <si>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</si>
  <si>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</si>
  <si>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</si>
  <si>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</si>
  <si>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</si>
  <si>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</si>
  <si>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</si>
  <si>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</si>
  <si>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</si>
  <si>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</si>
  <si>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138,48 </t>
    </r>
    <r>
      <rPr>
        <sz val="10"/>
        <rFont val="Arial Cyr"/>
        <family val="0"/>
      </rPr>
      <t>тыс.рублей, в том числе:</t>
    </r>
  </si>
  <si>
    <t>восстановление покрытия козырьков, кровли - 31,00 т.р.</t>
  </si>
  <si>
    <t>ремонт ЦО, ГВС, ХВС, канализации - 8,66 т.р.</t>
  </si>
  <si>
    <t>ремонт электроснабжения, монтаж эл.счетчиков - 18,14 т.р.</t>
  </si>
  <si>
    <t>аварийное обслуживание - 15,34 т.р.</t>
  </si>
  <si>
    <t>очистка кровли и козырьков от снега - 51,81 т.р.</t>
  </si>
  <si>
    <t>уборка подвала от ТБО и КГО - 3,95 т.р.</t>
  </si>
  <si>
    <t>окраска дверей подъездов и мус.камер - 3,14 т.р.</t>
  </si>
  <si>
    <t>проверка вентканалов - 2,11 т.р.</t>
  </si>
  <si>
    <t>демонтаж кладовых, уборка мусора - 2,70 т.р.</t>
  </si>
  <si>
    <t>прочие - 1,63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</si>
  <si>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Молодцова, д. 11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</si>
  <si>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</si>
  <si>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</si>
  <si>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</si>
  <si>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</si>
  <si>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</si>
  <si>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</si>
  <si>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</si>
  <si>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</si>
  <si>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</si>
  <si>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</si>
  <si>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</si>
  <si>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</si>
  <si>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</si>
  <si>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</si>
  <si>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</si>
  <si>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</si>
  <si>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д.11</t>
  </si>
  <si>
    <t>замена стояков хвс и гвс</t>
  </si>
  <si>
    <t>795,5 м.п.</t>
  </si>
  <si>
    <t>герметизация швов</t>
  </si>
  <si>
    <t>140 м.п.</t>
  </si>
  <si>
    <t>замена нижней разводки цо</t>
  </si>
  <si>
    <t>772 м.п.</t>
  </si>
  <si>
    <t>замена верхней разводки цо</t>
  </si>
  <si>
    <t>330 м.п.</t>
  </si>
  <si>
    <t>замена подающих стояков цо</t>
  </si>
  <si>
    <t>275 м.п.</t>
  </si>
  <si>
    <t>замена разводящей магистрали хвс</t>
  </si>
  <si>
    <t>202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</si>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</sst>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0" borderId="17" xfId="52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20" sqref="A5:IV2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3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39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6" t="s">
        <v>11</v>
      </c>
      <c r="D10" s="86"/>
      <c r="E10" s="86"/>
      <c r="F10" s="86"/>
      <c r="G10" s="86"/>
      <c r="H10" s="86"/>
      <c r="I10" s="97"/>
    </row>
    <row r="11" spans="3:9" ht="13.5" customHeight="1" thickBot="1">
      <c r="C11" s="12" t="s">
        <v>12</v>
      </c>
      <c r="D11" s="13">
        <v>246561.61999999965</v>
      </c>
      <c r="E11" s="14">
        <v>3532271.15</v>
      </c>
      <c r="F11" s="14">
        <v>3329934.17</v>
      </c>
      <c r="G11" s="14">
        <v>2952463.77548</v>
      </c>
      <c r="H11" s="14">
        <f>+D11+E11-F11</f>
        <v>448898.5999999996</v>
      </c>
      <c r="I11" s="98" t="s">
        <v>13</v>
      </c>
    </row>
    <row r="12" spans="3:9" ht="13.5" customHeight="1" thickBot="1">
      <c r="C12" s="12" t="s">
        <v>14</v>
      </c>
      <c r="D12" s="13">
        <v>115728.4600000002</v>
      </c>
      <c r="E12" s="15">
        <v>1298237.24</v>
      </c>
      <c r="F12" s="15">
        <v>1177707.3199999998</v>
      </c>
      <c r="G12" s="14">
        <v>1638504.12811</v>
      </c>
      <c r="H12" s="14">
        <f>+D12+E12-F12</f>
        <v>236258.38000000035</v>
      </c>
      <c r="I12" s="99"/>
    </row>
    <row r="13" spans="3:9" ht="13.5" customHeight="1" thickBot="1">
      <c r="C13" s="12" t="s">
        <v>15</v>
      </c>
      <c r="D13" s="13">
        <v>70645.27999999991</v>
      </c>
      <c r="E13" s="15">
        <v>838842.87</v>
      </c>
      <c r="F13" s="15">
        <v>780903.5</v>
      </c>
      <c r="G13" s="14">
        <v>892236.34</v>
      </c>
      <c r="H13" s="14">
        <f>+D13+E13-F13</f>
        <v>128584.6499999999</v>
      </c>
      <c r="I13" s="99"/>
    </row>
    <row r="14" spans="3:9" ht="13.5" customHeight="1" thickBot="1">
      <c r="C14" s="12" t="s">
        <v>16</v>
      </c>
      <c r="D14" s="13">
        <v>38975.13000000006</v>
      </c>
      <c r="E14" s="15">
        <v>460362.49</v>
      </c>
      <c r="F14" s="15">
        <v>423818.62999999995</v>
      </c>
      <c r="G14" s="14">
        <f>+E14</f>
        <v>460362.49</v>
      </c>
      <c r="H14" s="14">
        <f>+D14+E14-F14</f>
        <v>75518.9900000001</v>
      </c>
      <c r="I14" s="99"/>
    </row>
    <row r="15" spans="3:9" ht="13.5" customHeight="1" thickBot="1">
      <c r="C15" s="12" t="s">
        <v>17</v>
      </c>
      <c r="D15" s="13">
        <v>0</v>
      </c>
      <c r="E15" s="15">
        <v>28257.449999999997</v>
      </c>
      <c r="F15" s="15">
        <v>52546.26</v>
      </c>
      <c r="G15" s="14">
        <f>+F15+18523.68</f>
        <v>71069.94</v>
      </c>
      <c r="H15" s="14">
        <f>+D15+E15-F15</f>
        <v>-24288.810000000005</v>
      </c>
      <c r="I15" s="100"/>
    </row>
    <row r="16" spans="3:9" ht="13.5" customHeight="1" thickBot="1">
      <c r="C16" s="12" t="s">
        <v>18</v>
      </c>
      <c r="D16" s="16">
        <f>SUM(D11:D15)</f>
        <v>471910.4899999998</v>
      </c>
      <c r="E16" s="16">
        <f>SUM(E11:E15)</f>
        <v>6157971.2</v>
      </c>
      <c r="F16" s="16">
        <f>SUM(F11:F15)</f>
        <v>5764909.88</v>
      </c>
      <c r="G16" s="16">
        <f>SUM(G11:G15)</f>
        <v>6014636.67359</v>
      </c>
      <c r="H16" s="16">
        <f>SUM(H11:H15)</f>
        <v>864971.8099999999</v>
      </c>
      <c r="I16" s="12"/>
    </row>
    <row r="17" spans="3:9" ht="13.5" customHeight="1" thickBot="1">
      <c r="C17" s="86" t="s">
        <v>19</v>
      </c>
      <c r="D17" s="86"/>
      <c r="E17" s="86"/>
      <c r="F17" s="86"/>
      <c r="G17" s="86"/>
      <c r="H17" s="86"/>
      <c r="I17" s="86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154775.90000000037</v>
      </c>
      <c r="E19" s="20">
        <v>2354656.96</v>
      </c>
      <c r="F19" s="20">
        <v>2235795.23</v>
      </c>
      <c r="G19" s="20">
        <f>+E19</f>
        <v>2354656.96</v>
      </c>
      <c r="H19" s="20">
        <f>+D19+E19-F19</f>
        <v>273637.63000000035</v>
      </c>
      <c r="I19" s="87" t="s">
        <v>22</v>
      </c>
    </row>
    <row r="20" spans="3:10" ht="14.25" customHeight="1" thickBot="1">
      <c r="C20" s="12" t="s">
        <v>23</v>
      </c>
      <c r="D20" s="13">
        <v>28448.599999999977</v>
      </c>
      <c r="E20" s="14">
        <v>461423.7</v>
      </c>
      <c r="F20" s="14">
        <v>438022.71</v>
      </c>
      <c r="G20" s="20">
        <v>138481.2809436418</v>
      </c>
      <c r="H20" s="20">
        <f aca="true" t="shared" si="0" ref="H20:H25">+D20+E20-F20</f>
        <v>51849.58999999997</v>
      </c>
      <c r="I20" s="88"/>
      <c r="J20" s="21"/>
    </row>
    <row r="21" spans="3:9" ht="13.5" customHeight="1" thickBot="1">
      <c r="C21" s="17" t="s">
        <v>24</v>
      </c>
      <c r="D21" s="22">
        <v>34186.14000000013</v>
      </c>
      <c r="E21" s="14">
        <v>650901.54</v>
      </c>
      <c r="F21" s="14">
        <v>621435.44</v>
      </c>
      <c r="G21" s="20">
        <v>1096159</v>
      </c>
      <c r="H21" s="20">
        <f t="shared" si="0"/>
        <v>63652.24000000022</v>
      </c>
      <c r="I21" s="23"/>
    </row>
    <row r="22" spans="3:9" ht="12.75" customHeight="1" thickBot="1">
      <c r="C22" s="12" t="s">
        <v>25</v>
      </c>
      <c r="D22" s="13">
        <v>21223.159999999974</v>
      </c>
      <c r="E22" s="14">
        <v>334492.82</v>
      </c>
      <c r="F22" s="14">
        <v>318492.7</v>
      </c>
      <c r="G22" s="20">
        <f>+E22</f>
        <v>334492.82</v>
      </c>
      <c r="H22" s="20">
        <f t="shared" si="0"/>
        <v>37223.27999999997</v>
      </c>
      <c r="I22" s="23" t="s">
        <v>26</v>
      </c>
    </row>
    <row r="23" spans="3:9" ht="13.5" customHeight="1" thickBot="1">
      <c r="C23" s="12" t="s">
        <v>27</v>
      </c>
      <c r="D23" s="13">
        <v>32639.400000000023</v>
      </c>
      <c r="E23" s="14">
        <v>501973.04</v>
      </c>
      <c r="F23" s="14">
        <v>476613.22</v>
      </c>
      <c r="G23" s="20">
        <v>499808.60640953796</v>
      </c>
      <c r="H23" s="20">
        <f t="shared" si="0"/>
        <v>57999.21999999997</v>
      </c>
      <c r="I23" s="24" t="s">
        <v>28</v>
      </c>
    </row>
    <row r="24" spans="3:9" ht="13.5" customHeight="1" thickBot="1">
      <c r="C24" s="12" t="s">
        <v>29</v>
      </c>
      <c r="D24" s="13">
        <v>1576.079999999998</v>
      </c>
      <c r="E24" s="15">
        <v>23770.8</v>
      </c>
      <c r="F24" s="15">
        <v>22571.66</v>
      </c>
      <c r="G24" s="20">
        <f>+E24</f>
        <v>23770.8</v>
      </c>
      <c r="H24" s="20">
        <f t="shared" si="0"/>
        <v>2775.2199999999975</v>
      </c>
      <c r="I24" s="24" t="s">
        <v>30</v>
      </c>
    </row>
    <row r="25" spans="3:9" ht="13.5" customHeight="1" thickBot="1">
      <c r="C25" s="17" t="s">
        <v>31</v>
      </c>
      <c r="D25" s="13">
        <v>22908.070000000007</v>
      </c>
      <c r="E25" s="15">
        <v>319521.29</v>
      </c>
      <c r="F25" s="15">
        <v>299799.96</v>
      </c>
      <c r="G25" s="20">
        <f>+E25</f>
        <v>319521.29</v>
      </c>
      <c r="H25" s="20">
        <f t="shared" si="0"/>
        <v>42629.399999999965</v>
      </c>
      <c r="I25" s="23"/>
    </row>
    <row r="26" spans="3:9" ht="13.5" customHeight="1" thickBot="1">
      <c r="C26" s="12" t="s">
        <v>32</v>
      </c>
      <c r="D26" s="25">
        <v>4092.44999999999</v>
      </c>
      <c r="E26" s="15">
        <v>71311.32</v>
      </c>
      <c r="F26" s="15">
        <v>67709.38</v>
      </c>
      <c r="G26" s="20">
        <f>+E26</f>
        <v>71311.32</v>
      </c>
      <c r="H26" s="20">
        <f>+D26+E26-F26</f>
        <v>7694.389999999985</v>
      </c>
      <c r="I26" s="24" t="s">
        <v>33</v>
      </c>
    </row>
    <row r="27" spans="3:9" ht="13.5" customHeight="1" thickBot="1">
      <c r="C27" s="12" t="s">
        <v>34</v>
      </c>
      <c r="D27" s="13">
        <v>-0.650000000000091</v>
      </c>
      <c r="E27" s="15">
        <v>2760</v>
      </c>
      <c r="F27" s="15">
        <v>2759.35</v>
      </c>
      <c r="G27" s="14">
        <f>E27</f>
        <v>2760</v>
      </c>
      <c r="H27" s="15">
        <f>+D27+E27-F27</f>
        <v>0</v>
      </c>
      <c r="I27" s="24"/>
    </row>
    <row r="28" spans="3:9" s="27" customFormat="1" ht="13.5" customHeight="1" thickBot="1">
      <c r="C28" s="12" t="s">
        <v>18</v>
      </c>
      <c r="D28" s="16">
        <f>SUM(D19:D27)</f>
        <v>299849.1500000005</v>
      </c>
      <c r="E28" s="16">
        <f>SUM(E19:E27)</f>
        <v>4720811.47</v>
      </c>
      <c r="F28" s="16">
        <f>SUM(F19:F27)</f>
        <v>4483199.649999999</v>
      </c>
      <c r="G28" s="16">
        <f>SUM(G19:G27)</f>
        <v>4840962.077353179</v>
      </c>
      <c r="H28" s="16">
        <f>SUM(H19:H27)</f>
        <v>537460.9700000004</v>
      </c>
      <c r="I28" s="26"/>
    </row>
    <row r="29" spans="3:9" ht="13.5" customHeight="1" thickBot="1">
      <c r="C29" s="89" t="s">
        <v>35</v>
      </c>
      <c r="D29" s="89"/>
      <c r="E29" s="89"/>
      <c r="F29" s="89"/>
      <c r="G29" s="89"/>
      <c r="H29" s="89"/>
      <c r="I29" s="89"/>
    </row>
    <row r="30" spans="3:9" ht="26.25" customHeight="1" thickBot="1">
      <c r="C30" s="28" t="s">
        <v>36</v>
      </c>
      <c r="D30" s="90" t="s">
        <v>37</v>
      </c>
      <c r="E30" s="91"/>
      <c r="F30" s="91"/>
      <c r="G30" s="91"/>
      <c r="H30" s="92"/>
      <c r="I30" s="29" t="s">
        <v>38</v>
      </c>
    </row>
    <row r="31" spans="3:8" ht="17.25" customHeight="1">
      <c r="C31" s="30" t="s">
        <v>39</v>
      </c>
      <c r="D31" s="30"/>
      <c r="E31" s="30"/>
      <c r="F31" s="30"/>
      <c r="G31" s="30"/>
      <c r="H31" s="31">
        <f>+H16+H28</f>
        <v>1402432.7800000003</v>
      </c>
    </row>
    <row r="32" spans="3:8" ht="12.75">
      <c r="C32" s="2"/>
      <c r="D32" s="2"/>
      <c r="E32" s="2"/>
      <c r="F32" s="2"/>
      <c r="G32" s="2"/>
      <c r="H32" s="2"/>
    </row>
  </sheetData>
  <sheetProtection/>
  <mergeCells count="10">
    <mergeCell ref="C17:I17"/>
    <mergeCell ref="I19:I20"/>
    <mergeCell ref="C29:I29"/>
    <mergeCell ref="D30:H3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3" customWidth="1"/>
    <col min="2" max="2" width="12.50390625" style="33" customWidth="1"/>
    <col min="3" max="3" width="13.375" style="33" hidden="1" customWidth="1"/>
    <col min="4" max="4" width="12.125" style="33" customWidth="1"/>
    <col min="5" max="5" width="13.50390625" style="33" customWidth="1"/>
    <col min="6" max="6" width="13.375" style="33" customWidth="1"/>
    <col min="7" max="7" width="14.375" style="33" customWidth="1"/>
    <col min="8" max="9" width="15.125" style="33" customWidth="1"/>
    <col min="10" max="16384" width="8.875" style="33" customWidth="1"/>
  </cols>
  <sheetData>
    <row r="1" spans="1:9" ht="14.25">
      <c r="A1" s="101" t="s">
        <v>40</v>
      </c>
      <c r="B1" s="101"/>
      <c r="C1" s="101"/>
      <c r="D1" s="101"/>
      <c r="E1" s="101"/>
      <c r="F1" s="101"/>
      <c r="G1" s="101"/>
      <c r="H1" s="101"/>
      <c r="I1" s="101"/>
    </row>
    <row r="2" spans="1:9" ht="14.25">
      <c r="A2" s="101" t="s">
        <v>41</v>
      </c>
      <c r="B2" s="101"/>
      <c r="C2" s="101"/>
      <c r="D2" s="101"/>
      <c r="E2" s="101"/>
      <c r="F2" s="101"/>
      <c r="G2" s="101"/>
      <c r="H2" s="101"/>
      <c r="I2" s="101"/>
    </row>
    <row r="3" spans="1:9" ht="14.25">
      <c r="A3" s="101" t="s">
        <v>42</v>
      </c>
      <c r="B3" s="101"/>
      <c r="C3" s="101"/>
      <c r="D3" s="101"/>
      <c r="E3" s="101"/>
      <c r="F3" s="101"/>
      <c r="G3" s="101"/>
      <c r="H3" s="101"/>
      <c r="I3" s="101"/>
    </row>
    <row r="4" spans="1:9" ht="57">
      <c r="A4" s="34" t="s">
        <v>43</v>
      </c>
      <c r="B4" s="34" t="s">
        <v>44</v>
      </c>
      <c r="C4" s="34" t="s">
        <v>45</v>
      </c>
      <c r="D4" s="34" t="s">
        <v>46</v>
      </c>
      <c r="E4" s="34" t="s">
        <v>47</v>
      </c>
      <c r="F4" s="35" t="s">
        <v>48</v>
      </c>
      <c r="G4" s="35" t="s">
        <v>49</v>
      </c>
      <c r="H4" s="34" t="s">
        <v>50</v>
      </c>
      <c r="I4" s="34" t="s">
        <v>51</v>
      </c>
    </row>
    <row r="5" spans="1:9" ht="14.25">
      <c r="A5" s="36" t="s">
        <v>52</v>
      </c>
      <c r="B5" s="37">
        <v>-117.52302000000003</v>
      </c>
      <c r="C5" s="37"/>
      <c r="D5" s="37">
        <v>461.4237</v>
      </c>
      <c r="E5" s="37">
        <v>438.02271</v>
      </c>
      <c r="F5" s="37">
        <v>4.32</v>
      </c>
      <c r="G5" s="37">
        <v>138.48128</v>
      </c>
      <c r="H5" s="37">
        <v>51.84959</v>
      </c>
      <c r="I5" s="37">
        <f>B5+D5+F5-G5</f>
        <v>209.73939999999996</v>
      </c>
    </row>
    <row r="7" ht="14.25">
      <c r="A7" s="33" t="s">
        <v>53</v>
      </c>
    </row>
    <row r="8" ht="14.25">
      <c r="A8" s="33" t="s">
        <v>54</v>
      </c>
    </row>
    <row r="9" ht="14.25">
      <c r="A9" s="33" t="s">
        <v>55</v>
      </c>
    </row>
    <row r="10" ht="14.25">
      <c r="A10" s="33" t="s">
        <v>56</v>
      </c>
    </row>
    <row r="11" ht="14.25">
      <c r="A11" s="33" t="s">
        <v>57</v>
      </c>
    </row>
    <row r="12" ht="14.25">
      <c r="A12" s="33" t="s">
        <v>58</v>
      </c>
    </row>
    <row r="13" ht="14.25">
      <c r="A13" s="33" t="s">
        <v>59</v>
      </c>
    </row>
    <row r="14" ht="14.25">
      <c r="A14" s="33" t="s">
        <v>60</v>
      </c>
    </row>
    <row r="15" ht="14.25">
      <c r="A15" s="33" t="s">
        <v>61</v>
      </c>
    </row>
    <row r="16" ht="14.25">
      <c r="A16" s="33" t="s">
        <v>62</v>
      </c>
    </row>
    <row r="17" ht="14.25">
      <c r="A17" s="33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9" sqref="A29:IV32"/>
    </sheetView>
  </sheetViews>
  <sheetFormatPr defaultColWidth="9.00390625" defaultRowHeight="12.75"/>
  <cols>
    <col min="1" max="1" width="5.50390625" style="0" customWidth="1"/>
    <col min="2" max="2" width="24.875" style="0" customWidth="1"/>
    <col min="3" max="3" width="34.375" style="0" customWidth="1"/>
    <col min="4" max="4" width="19.375" style="0" customWidth="1"/>
    <col min="5" max="5" width="23.50390625" style="0" customWidth="1"/>
    <col min="6" max="6" width="24.375" style="0" customWidth="1"/>
    <col min="7" max="7" width="11.375" style="0" customWidth="1"/>
    <col min="8" max="8" width="20.50390625" style="0" hidden="1" customWidth="1"/>
  </cols>
  <sheetData>
    <row r="1" spans="1:8" ht="24.75" customHeight="1">
      <c r="A1" s="102" t="s">
        <v>64</v>
      </c>
      <c r="B1" s="102"/>
      <c r="C1" s="102"/>
      <c r="D1" s="102"/>
      <c r="E1" s="102"/>
      <c r="F1" s="102"/>
      <c r="G1" s="102"/>
      <c r="H1" s="38"/>
    </row>
    <row r="2" spans="1:7" ht="21.75" customHeight="1" thickBot="1">
      <c r="A2" s="103"/>
      <c r="B2" s="103"/>
      <c r="C2" s="103"/>
      <c r="D2" s="103"/>
      <c r="E2" s="103"/>
      <c r="F2" s="103"/>
      <c r="G2" s="103"/>
    </row>
    <row r="3" spans="1:8" ht="13.5" thickBot="1">
      <c r="A3" s="39"/>
      <c r="B3" s="40"/>
      <c r="C3" s="41"/>
      <c r="D3" s="40"/>
      <c r="E3" s="42"/>
      <c r="F3" s="104" t="s">
        <v>65</v>
      </c>
      <c r="G3" s="105"/>
      <c r="H3" s="40"/>
    </row>
    <row r="4" spans="1:8" ht="12.75">
      <c r="A4" s="43" t="s">
        <v>66</v>
      </c>
      <c r="B4" s="44" t="s">
        <v>67</v>
      </c>
      <c r="C4" s="45" t="s">
        <v>68</v>
      </c>
      <c r="D4" s="44" t="s">
        <v>69</v>
      </c>
      <c r="E4" s="46" t="s">
        <v>70</v>
      </c>
      <c r="F4" s="47"/>
      <c r="G4" s="47"/>
      <c r="H4" s="47" t="s">
        <v>71</v>
      </c>
    </row>
    <row r="5" spans="1:8" ht="12.75">
      <c r="A5" s="43" t="s">
        <v>72</v>
      </c>
      <c r="B5" s="44"/>
      <c r="C5" s="45"/>
      <c r="D5" s="44" t="s">
        <v>73</v>
      </c>
      <c r="E5" s="48" t="s">
        <v>74</v>
      </c>
      <c r="F5" s="44" t="s">
        <v>75</v>
      </c>
      <c r="G5" s="44" t="s">
        <v>76</v>
      </c>
      <c r="H5" s="44"/>
    </row>
    <row r="6" spans="1:8" ht="12.75">
      <c r="A6" s="43"/>
      <c r="B6" s="44"/>
      <c r="C6" s="45"/>
      <c r="D6" s="44" t="s">
        <v>77</v>
      </c>
      <c r="E6" s="49"/>
      <c r="F6" s="44" t="s">
        <v>78</v>
      </c>
      <c r="G6" s="44" t="s">
        <v>79</v>
      </c>
      <c r="H6" s="50"/>
    </row>
    <row r="7" spans="1:8" ht="12.75">
      <c r="A7" s="51"/>
      <c r="B7" s="50"/>
      <c r="C7" s="52"/>
      <c r="D7" s="50"/>
      <c r="E7" s="49"/>
      <c r="F7" s="50"/>
      <c r="G7" s="44" t="s">
        <v>80</v>
      </c>
      <c r="H7" s="50"/>
    </row>
    <row r="8" spans="1:8" ht="13.5" thickBot="1">
      <c r="A8" s="53"/>
      <c r="B8" s="54"/>
      <c r="C8" s="55"/>
      <c r="D8" s="54"/>
      <c r="E8" s="56"/>
      <c r="F8" s="54"/>
      <c r="G8" s="54"/>
      <c r="H8" s="54"/>
    </row>
    <row r="9" spans="1:8" ht="6" customHeight="1">
      <c r="A9" s="40"/>
      <c r="B9" s="42"/>
      <c r="C9" s="39"/>
      <c r="D9" s="40"/>
      <c r="E9" s="42"/>
      <c r="F9" s="42"/>
      <c r="G9" s="42"/>
      <c r="H9" s="42"/>
    </row>
    <row r="10" spans="1:8" ht="12.75">
      <c r="A10" s="44">
        <v>1</v>
      </c>
      <c r="B10" s="49" t="s">
        <v>81</v>
      </c>
      <c r="C10" s="43" t="s">
        <v>82</v>
      </c>
      <c r="D10" s="44" t="s">
        <v>83</v>
      </c>
      <c r="E10" s="57">
        <f>189.119+2396.6</f>
        <v>2585.719</v>
      </c>
      <c r="F10" s="58">
        <f>189.119+248.5</f>
        <v>437.619</v>
      </c>
      <c r="G10" s="58">
        <f aca="true" t="shared" si="0" ref="G10:G15">+E10-F10</f>
        <v>2148.1</v>
      </c>
      <c r="H10" s="48"/>
    </row>
    <row r="11" spans="1:8" ht="12.75">
      <c r="A11" s="44"/>
      <c r="B11" s="49"/>
      <c r="C11" s="45" t="s">
        <v>84</v>
      </c>
      <c r="D11" s="44" t="s">
        <v>85</v>
      </c>
      <c r="E11" s="58">
        <f>95.08+17.4</f>
        <v>112.47999999999999</v>
      </c>
      <c r="F11" s="58">
        <f>95.08+17.4</f>
        <v>112.47999999999999</v>
      </c>
      <c r="G11" s="58">
        <f t="shared" si="0"/>
        <v>0</v>
      </c>
      <c r="H11" s="48"/>
    </row>
    <row r="12" spans="1:8" ht="12.75">
      <c r="A12" s="44"/>
      <c r="B12" s="49"/>
      <c r="C12" s="45" t="s">
        <v>86</v>
      </c>
      <c r="D12" s="44" t="s">
        <v>87</v>
      </c>
      <c r="E12" s="58">
        <f>2275</f>
        <v>2275</v>
      </c>
      <c r="F12" s="58">
        <f>229.2</f>
        <v>229.2</v>
      </c>
      <c r="G12" s="58">
        <f t="shared" si="0"/>
        <v>2045.8</v>
      </c>
      <c r="H12" s="48"/>
    </row>
    <row r="13" spans="1:8" ht="12.75">
      <c r="A13" s="44"/>
      <c r="B13" s="49"/>
      <c r="C13" s="45" t="s">
        <v>88</v>
      </c>
      <c r="D13" s="44" t="s">
        <v>89</v>
      </c>
      <c r="E13" s="58">
        <v>1281.6</v>
      </c>
      <c r="F13" s="58">
        <v>129.6</v>
      </c>
      <c r="G13" s="58">
        <f t="shared" si="0"/>
        <v>1152</v>
      </c>
      <c r="H13" s="48"/>
    </row>
    <row r="14" spans="1:8" ht="12.75">
      <c r="A14" s="44"/>
      <c r="B14" s="49"/>
      <c r="C14" s="45" t="s">
        <v>90</v>
      </c>
      <c r="D14" s="44" t="s">
        <v>91</v>
      </c>
      <c r="E14" s="58">
        <v>1127.6</v>
      </c>
      <c r="F14" s="58">
        <v>113.8</v>
      </c>
      <c r="G14" s="58">
        <f t="shared" si="0"/>
        <v>1013.8</v>
      </c>
      <c r="H14" s="48"/>
    </row>
    <row r="15" spans="1:8" ht="12.75">
      <c r="A15" s="44"/>
      <c r="B15" s="49"/>
      <c r="C15" s="43" t="s">
        <v>92</v>
      </c>
      <c r="D15" s="44" t="s">
        <v>93</v>
      </c>
      <c r="E15" s="58">
        <v>708.3</v>
      </c>
      <c r="F15" s="58">
        <v>73.46</v>
      </c>
      <c r="G15" s="58">
        <f t="shared" si="0"/>
        <v>634.8399999999999</v>
      </c>
      <c r="H15" s="48"/>
    </row>
    <row r="16" spans="1:8" ht="12.75">
      <c r="A16" s="44"/>
      <c r="B16" s="49"/>
      <c r="C16" s="43"/>
      <c r="D16" s="44"/>
      <c r="E16" s="59"/>
      <c r="F16" s="60"/>
      <c r="G16" s="58"/>
      <c r="H16" s="61"/>
    </row>
    <row r="17" spans="1:8" ht="12.75">
      <c r="A17" s="44"/>
      <c r="B17" s="49"/>
      <c r="C17" s="62" t="s">
        <v>94</v>
      </c>
      <c r="D17" s="63"/>
      <c r="E17" s="64">
        <f>SUM(E10:E16)</f>
        <v>8090.699000000001</v>
      </c>
      <c r="F17" s="64">
        <f>SUM(F10:F16)</f>
        <v>1096.1589999999999</v>
      </c>
      <c r="G17" s="64">
        <f>SUM(G10:G16)</f>
        <v>6994.54</v>
      </c>
      <c r="H17" s="48"/>
    </row>
    <row r="18" spans="1:8" ht="6" customHeight="1" thickBot="1">
      <c r="A18" s="65"/>
      <c r="B18" s="66"/>
      <c r="C18" s="67"/>
      <c r="D18" s="68"/>
      <c r="E18" s="59"/>
      <c r="F18" s="59"/>
      <c r="G18" s="59"/>
      <c r="H18" s="61"/>
    </row>
    <row r="19" spans="1:8" ht="8.25" customHeight="1">
      <c r="A19" s="40"/>
      <c r="B19" s="42"/>
      <c r="C19" s="69"/>
      <c r="D19" s="69"/>
      <c r="E19" s="70"/>
      <c r="F19" s="70"/>
      <c r="G19" s="70"/>
      <c r="H19" s="69"/>
    </row>
    <row r="20" spans="1:8" ht="12.75">
      <c r="A20" s="50"/>
      <c r="B20" s="71" t="s">
        <v>18</v>
      </c>
      <c r="C20" s="72"/>
      <c r="D20" s="72"/>
      <c r="E20" s="73">
        <f>E17</f>
        <v>8090.699000000001</v>
      </c>
      <c r="F20" s="73">
        <f>F17</f>
        <v>1096.1589999999999</v>
      </c>
      <c r="G20" s="73">
        <f>G17</f>
        <v>6994.54</v>
      </c>
      <c r="H20" s="73">
        <f>H17</f>
        <v>0</v>
      </c>
    </row>
    <row r="21" spans="1:8" ht="7.5" customHeight="1" thickBot="1">
      <c r="A21" s="54"/>
      <c r="B21" s="56"/>
      <c r="C21" s="74"/>
      <c r="D21" s="74"/>
      <c r="E21" s="75"/>
      <c r="F21" s="75"/>
      <c r="G21" s="75"/>
      <c r="H21" s="75"/>
    </row>
    <row r="22" spans="1:8" ht="12.75">
      <c r="A22" s="52"/>
      <c r="B22" s="52"/>
      <c r="C22" s="76"/>
      <c r="D22" s="76"/>
      <c r="E22" s="45"/>
      <c r="F22" s="45"/>
      <c r="G22" s="45"/>
      <c r="H22" s="45"/>
    </row>
    <row r="23" spans="1:7" ht="47.25" customHeight="1">
      <c r="A23" s="77" t="s">
        <v>95</v>
      </c>
      <c r="B23" s="77" t="s">
        <v>96</v>
      </c>
      <c r="C23" s="77" t="s">
        <v>97</v>
      </c>
      <c r="D23" s="77" t="s">
        <v>98</v>
      </c>
      <c r="E23" s="78" t="s">
        <v>99</v>
      </c>
      <c r="F23" s="77" t="s">
        <v>100</v>
      </c>
      <c r="G23" s="79"/>
    </row>
    <row r="24" spans="1:8" ht="15">
      <c r="A24" s="80">
        <v>1</v>
      </c>
      <c r="B24" s="81">
        <v>34186.14000000013</v>
      </c>
      <c r="C24" s="81">
        <v>650901.54</v>
      </c>
      <c r="D24" s="81">
        <v>621435.44</v>
      </c>
      <c r="E24" s="81">
        <v>61833.42</v>
      </c>
      <c r="F24" s="81">
        <f>+B24+C24-D24</f>
        <v>63652.24000000022</v>
      </c>
      <c r="G24" s="82"/>
      <c r="H24" s="45"/>
    </row>
    <row r="25" spans="1:8" ht="15">
      <c r="A25" s="83"/>
      <c r="B25" s="82"/>
      <c r="C25" s="82"/>
      <c r="D25" s="82"/>
      <c r="E25" s="82"/>
      <c r="F25" s="82"/>
      <c r="G25" s="82"/>
      <c r="H25" s="45"/>
    </row>
    <row r="26" spans="1:6" ht="51.75" customHeight="1">
      <c r="A26" s="77" t="s">
        <v>95</v>
      </c>
      <c r="B26" s="77" t="s">
        <v>101</v>
      </c>
      <c r="C26" s="77" t="s">
        <v>102</v>
      </c>
      <c r="D26" s="77" t="s">
        <v>103</v>
      </c>
      <c r="E26" s="77" t="s">
        <v>104</v>
      </c>
      <c r="F26" s="77" t="s">
        <v>105</v>
      </c>
    </row>
    <row r="27" spans="1:8" ht="15">
      <c r="A27" s="84">
        <v>1</v>
      </c>
      <c r="B27" s="85">
        <v>444401.16000000003</v>
      </c>
      <c r="C27" s="85">
        <f>+D24+E24</f>
        <v>683268.86</v>
      </c>
      <c r="D27" s="85">
        <v>1096159</v>
      </c>
      <c r="E27" s="85">
        <v>66410.58</v>
      </c>
      <c r="F27" s="85">
        <f>B27+C27-D27+E27</f>
        <v>97921.60000000002</v>
      </c>
      <c r="G27" s="82"/>
      <c r="H27" s="45"/>
    </row>
    <row r="28" spans="1:8" ht="15">
      <c r="A28" s="83"/>
      <c r="B28" s="82"/>
      <c r="C28" s="82"/>
      <c r="D28" s="82"/>
      <c r="E28" s="82"/>
      <c r="F28" s="82"/>
      <c r="G28" s="82"/>
      <c r="H28" s="45"/>
    </row>
  </sheetData>
  <sheetProtection/>
  <mergeCells count="2">
    <mergeCell ref="A1:G2"/>
    <mergeCell ref="F3:G3"/>
  </mergeCells>
  <printOptions horizontalCentered="1"/>
  <pageMargins left="0" right="0" top="2.75590551181102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2014-06-26T11:16:10Z</dcterms:created>
  <dcterms:modified xsi:type="dcterms:W3CDTF">2014-07-04T08:03:46Z</dcterms:modified>
  <cp:category/>
  <cp:version/>
  <cp:contentType/>
  <cp:contentStatus/>
</cp:coreProperties>
</file>