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<sst xmlns="http://schemas.openxmlformats.org/spreadsheetml/2006/main" count="117" uniqueCount="106">
  <si>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</si>
  <si>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</si>
  <si>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</si>
  <si>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</si>
  <si>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</si>
  <si>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</si>
  <si>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</si>
  <si>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</si>
  <si>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</si>
  <si>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</si>
  <si>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</si>
  <si>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</si>
  <si>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</si>
  <si>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</si>
  <si>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</si>
  <si>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</si>
  <si>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</si>
  <si>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</si>
  <si>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</si>
  <si>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</si>
  <si>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</si>
  <si>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</si>
  <si>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</si>
  <si>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</si>
  <si>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</si>
  <si>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</si>
  <si>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</si>
  <si>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</si>
  <si>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</si>
  <si>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</si>
  <si>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</si>
  <si>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</si>
  <si>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</si>
  <si>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</si>
  <si>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</si>
  <si>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</si>
  <si>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</si>
  <si>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</si>
  <si>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</si>
  <si>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>ООО "Уют-Сервис", договор управления № Н/2008-15 от 01.05.2008г.</t>
  </si>
  <si>
    <t xml:space="preserve"> ООО"Технострой-3"</t>
  </si>
  <si>
    <t>Остаток на 01.01.2011г., тыс.руб. (получено)</t>
  </si>
  <si>
    <t>имущества жилого дома № 10/1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</si>
  <si>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</si>
  <si>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</si>
  <si>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</si>
  <si>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</si>
  <si>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</si>
  <si>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10/1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</si>
  <si>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</si>
  <si>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</si>
  <si>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208,54 </t>
    </r>
    <r>
      <rPr>
        <sz val="10"/>
        <rFont val="Arial Cyr"/>
        <family val="0"/>
      </rPr>
      <t>тыс.рублей, в том числе:</t>
    </r>
  </si>
  <si>
    <t>восстановление кровельного покрытия балконов - 14,00 т.р.</t>
  </si>
  <si>
    <t>очистка кровли, козырьков от снега - 32,10 т.р.</t>
  </si>
  <si>
    <t>установка металлических дверей, смена замков, проушин - 44,92 т.р.</t>
  </si>
  <si>
    <t>ремонт ГВС, смена кранов, манометров - 7,23 т.р.</t>
  </si>
  <si>
    <t>ремонт лифтового оборудования - 17,98 т.р.</t>
  </si>
  <si>
    <t>замеры сопротивления изоляции - 59,91 т.р.</t>
  </si>
  <si>
    <t>аварийное обслуживание - 20,45 т.р.</t>
  </si>
  <si>
    <t>ремонт клапанов, изготовление шиберов, коробов - 5,01 т.р.</t>
  </si>
  <si>
    <t>смена светильников и выключателей - 5,90 т.р.</t>
  </si>
  <si>
    <t>окраска баков, коробов - 0.46 т.р.</t>
  </si>
  <si>
    <t>прочее - 0.58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</si>
  <si>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Центральная, д. 10/1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</si>
  <si>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</si>
  <si>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</si>
  <si>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</si>
  <si>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</si>
  <si>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</si>
  <si>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</si>
  <si>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</si>
  <si>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</si>
  <si>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</si>
  <si>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</si>
  <si>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</si>
  <si>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</si>
  <si>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</si>
  <si>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</si>
  <si>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</si>
  <si>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</si>
  <si>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10/1</t>
  </si>
  <si>
    <t>ремонт привода дверей лифта</t>
  </si>
  <si>
    <t>подъезды №2,3</t>
  </si>
  <si>
    <t>герметизация швов</t>
  </si>
  <si>
    <t>232 м.п.</t>
  </si>
  <si>
    <t>замена разводящей магистрали ХВС</t>
  </si>
  <si>
    <t>142 м.п.</t>
  </si>
  <si>
    <t>замена узла учета ХВС</t>
  </si>
  <si>
    <t>1 шт.</t>
  </si>
  <si>
    <t>замена теплового пункта</t>
  </si>
  <si>
    <t>замена системы ГВС</t>
  </si>
  <si>
    <t>172 м.п.</t>
  </si>
  <si>
    <t>тепловая изоляция системы ГВС</t>
  </si>
  <si>
    <t>установка прибора учета эл.энергии</t>
  </si>
  <si>
    <t>2 шт.</t>
  </si>
  <si>
    <t>Всего</t>
  </si>
  <si>
    <t>№ п/п</t>
  </si>
  <si>
    <t>Задолженность населения на 01.01.2012г.,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</si>
  <si>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</si>
  <si>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</si>
  <si>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</si>
  <si>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</si>
  <si>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01.01.2012г.,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</si>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</sst>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 applyFont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59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9" t="s">
        <v>1</v>
      </c>
      <c r="D5" s="99"/>
      <c r="E5" s="99"/>
      <c r="F5" s="99"/>
      <c r="G5" s="99"/>
      <c r="H5" s="99"/>
      <c r="I5" s="99"/>
    </row>
    <row r="6" spans="3:9" ht="12.75">
      <c r="C6" s="100" t="s">
        <v>2</v>
      </c>
      <c r="D6" s="100"/>
      <c r="E6" s="100"/>
      <c r="F6" s="100"/>
      <c r="G6" s="100"/>
      <c r="H6" s="100"/>
      <c r="I6" s="100"/>
    </row>
    <row r="7" spans="3:9" ht="12.75">
      <c r="C7" s="100" t="s">
        <v>42</v>
      </c>
      <c r="D7" s="100"/>
      <c r="E7" s="100"/>
      <c r="F7" s="100"/>
      <c r="G7" s="100"/>
      <c r="H7" s="100"/>
      <c r="I7" s="100"/>
    </row>
    <row r="8" spans="3:9" ht="6" customHeight="1" thickBot="1">
      <c r="C8" s="101"/>
      <c r="D8" s="101"/>
      <c r="E8" s="101"/>
      <c r="F8" s="101"/>
      <c r="G8" s="101"/>
      <c r="H8" s="101"/>
      <c r="I8" s="101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102" t="s">
        <v>6</v>
      </c>
      <c r="D10" s="103"/>
      <c r="E10" s="103"/>
      <c r="F10" s="103"/>
      <c r="G10" s="103"/>
      <c r="H10" s="103"/>
      <c r="I10" s="104"/>
    </row>
    <row r="11" spans="3:9" ht="13.5" customHeight="1" thickBot="1">
      <c r="C11" s="12" t="s">
        <v>7</v>
      </c>
      <c r="D11" s="13">
        <v>147957.81000000006</v>
      </c>
      <c r="E11" s="14">
        <f>1953807.15+262313.23</f>
        <v>2216120.38</v>
      </c>
      <c r="F11" s="14">
        <f>2208185.15</f>
        <v>2208185.15</v>
      </c>
      <c r="G11" s="14">
        <v>2111739.02</v>
      </c>
      <c r="H11" s="14">
        <f>+D11+E11-F11</f>
        <v>155893.04000000004</v>
      </c>
      <c r="I11" s="105" t="s">
        <v>38</v>
      </c>
    </row>
    <row r="12" spans="3:9" ht="13.5" customHeight="1" thickBot="1">
      <c r="C12" s="12" t="s">
        <v>8</v>
      </c>
      <c r="D12" s="13">
        <v>76745.83000000007</v>
      </c>
      <c r="E12" s="15">
        <f>678475.51-18422.12</f>
        <v>660053.39</v>
      </c>
      <c r="F12" s="15">
        <v>659857.73</v>
      </c>
      <c r="G12" s="14">
        <v>615000.53</v>
      </c>
      <c r="H12" s="14">
        <f>+D12+E12-F12</f>
        <v>76941.4900000001</v>
      </c>
      <c r="I12" s="106"/>
    </row>
    <row r="13" spans="3:9" ht="13.5" customHeight="1" thickBot="1">
      <c r="C13" s="12" t="s">
        <v>9</v>
      </c>
      <c r="D13" s="13">
        <v>34108.37000000017</v>
      </c>
      <c r="E13" s="15">
        <f>244663.61-17165.15+124247.09-177.43</f>
        <v>351568.12</v>
      </c>
      <c r="F13" s="15">
        <f>208059.78+144299.04</f>
        <v>352358.82</v>
      </c>
      <c r="G13" s="14">
        <f>+E13</f>
        <v>351568.12</v>
      </c>
      <c r="H13" s="14">
        <f>+D13+E13-F13</f>
        <v>33317.67000000016</v>
      </c>
      <c r="I13" s="106"/>
    </row>
    <row r="14" spans="3:9" ht="13.5" customHeight="1" thickBot="1">
      <c r="C14" s="12" t="s">
        <v>10</v>
      </c>
      <c r="D14" s="13">
        <v>19927.170000000042</v>
      </c>
      <c r="E14" s="15">
        <f>82321.5-5568.67+41850.87-235.08+75940.73-2054.67</f>
        <v>192254.68</v>
      </c>
      <c r="F14" s="15">
        <f>70119.48+49035.08+73379.72</f>
        <v>192534.28</v>
      </c>
      <c r="G14" s="14">
        <f>+E14</f>
        <v>192254.68</v>
      </c>
      <c r="H14" s="14">
        <f>+D14+E14-F14</f>
        <v>19647.570000000036</v>
      </c>
      <c r="I14" s="107"/>
    </row>
    <row r="15" spans="3:9" ht="13.5" customHeight="1" thickBot="1">
      <c r="C15" s="12" t="s">
        <v>11</v>
      </c>
      <c r="D15" s="16">
        <f>SUM(D11:D14)</f>
        <v>278739.18000000034</v>
      </c>
      <c r="E15" s="16">
        <f>SUM(E11:E14)</f>
        <v>3419996.5700000003</v>
      </c>
      <c r="F15" s="16">
        <f>SUM(F11:F14)</f>
        <v>3412935.9799999995</v>
      </c>
      <c r="G15" s="16">
        <f>SUM(G11:G14)</f>
        <v>3270562.35</v>
      </c>
      <c r="H15" s="16">
        <f>SUM(H11:H14)</f>
        <v>285799.77000000037</v>
      </c>
      <c r="I15" s="17"/>
    </row>
    <row r="16" spans="3:9" ht="13.5" customHeight="1" thickBot="1">
      <c r="C16" s="103" t="s">
        <v>12</v>
      </c>
      <c r="D16" s="103"/>
      <c r="E16" s="103"/>
      <c r="F16" s="103"/>
      <c r="G16" s="103"/>
      <c r="H16" s="103"/>
      <c r="I16" s="103"/>
    </row>
    <row r="17" spans="3:9" ht="38.25" customHeight="1" thickBot="1">
      <c r="C17" s="18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9" t="s">
        <v>13</v>
      </c>
    </row>
    <row r="18" spans="3:9" ht="13.5" customHeight="1" thickBot="1">
      <c r="C18" s="9" t="s">
        <v>14</v>
      </c>
      <c r="D18" s="20">
        <v>110447.69000000041</v>
      </c>
      <c r="E18" s="21">
        <f>1449719.64-970.74</f>
        <v>1448748.9</v>
      </c>
      <c r="F18" s="21">
        <v>1451095.07</v>
      </c>
      <c r="G18" s="14">
        <f>+E18</f>
        <v>1448748.9</v>
      </c>
      <c r="H18" s="21">
        <f>+D18+E18-F18</f>
        <v>108101.52000000025</v>
      </c>
      <c r="I18" s="93" t="s">
        <v>39</v>
      </c>
    </row>
    <row r="19" spans="3:10" ht="14.25" customHeight="1" thickBot="1">
      <c r="C19" s="12" t="s">
        <v>15</v>
      </c>
      <c r="D19" s="13">
        <v>20633.45000000007</v>
      </c>
      <c r="E19" s="14">
        <f>251595.08-43.35</f>
        <v>251551.72999999998</v>
      </c>
      <c r="F19" s="14">
        <v>250779.75</v>
      </c>
      <c r="G19" s="14">
        <v>208544.67</v>
      </c>
      <c r="H19" s="21">
        <f aca="true" t="shared" si="0" ref="H19:H25">+D19+E19-F19</f>
        <v>21405.43000000005</v>
      </c>
      <c r="I19" s="94"/>
      <c r="J19" s="22"/>
    </row>
    <row r="20" spans="3:9" ht="13.5" customHeight="1" thickBot="1">
      <c r="C20" s="18" t="s">
        <v>16</v>
      </c>
      <c r="D20" s="23">
        <v>0</v>
      </c>
      <c r="E20" s="14">
        <f>477860.2-282.49</f>
        <v>477577.71</v>
      </c>
      <c r="F20" s="14">
        <v>446201.7</v>
      </c>
      <c r="G20" s="14">
        <v>448092</v>
      </c>
      <c r="H20" s="21">
        <f t="shared" si="0"/>
        <v>31376.01000000001</v>
      </c>
      <c r="I20" s="24"/>
    </row>
    <row r="21" spans="3:9" ht="12.75" customHeight="1" thickBot="1">
      <c r="C21" s="12" t="s">
        <v>17</v>
      </c>
      <c r="D21" s="13">
        <v>15925.469999999972</v>
      </c>
      <c r="E21" s="14">
        <f>204081.4-39.18</f>
        <v>204042.22</v>
      </c>
      <c r="F21" s="14">
        <v>204390.82</v>
      </c>
      <c r="G21" s="14">
        <f>+E21</f>
        <v>204042.22</v>
      </c>
      <c r="H21" s="21">
        <f t="shared" si="0"/>
        <v>15576.869999999966</v>
      </c>
      <c r="I21" s="25" t="s">
        <v>18</v>
      </c>
    </row>
    <row r="22" spans="3:9" ht="13.5" customHeight="1" thickBot="1">
      <c r="C22" s="12" t="s">
        <v>19</v>
      </c>
      <c r="D22" s="13">
        <v>22904.150000000023</v>
      </c>
      <c r="E22" s="14">
        <f>301679.14-56.35</f>
        <v>301622.79000000004</v>
      </c>
      <c r="F22" s="14">
        <v>301761.35</v>
      </c>
      <c r="G22" s="14">
        <v>332015.26</v>
      </c>
      <c r="H22" s="21">
        <f t="shared" si="0"/>
        <v>22765.590000000084</v>
      </c>
      <c r="I22" s="25" t="s">
        <v>20</v>
      </c>
    </row>
    <row r="23" spans="3:9" ht="13.5" customHeight="1" thickBot="1">
      <c r="C23" s="12" t="s">
        <v>21</v>
      </c>
      <c r="D23" s="13">
        <v>1091.1099999999988</v>
      </c>
      <c r="E23" s="15">
        <f>13918.85-2.67</f>
        <v>13916.18</v>
      </c>
      <c r="F23" s="15">
        <v>13973.73</v>
      </c>
      <c r="G23" s="14">
        <f>+E23</f>
        <v>13916.18</v>
      </c>
      <c r="H23" s="21">
        <f t="shared" si="0"/>
        <v>1033.5599999999995</v>
      </c>
      <c r="I23" s="26" t="s">
        <v>22</v>
      </c>
    </row>
    <row r="24" spans="3:9" ht="13.5" customHeight="1" thickBot="1">
      <c r="C24" s="18" t="s">
        <v>23</v>
      </c>
      <c r="D24" s="13">
        <v>14187.529999999999</v>
      </c>
      <c r="E24" s="15">
        <f>177992.22-44.01</f>
        <v>177948.21</v>
      </c>
      <c r="F24" s="15">
        <v>177513.61</v>
      </c>
      <c r="G24" s="14">
        <f>+E24</f>
        <v>177948.21</v>
      </c>
      <c r="H24" s="21">
        <f t="shared" si="0"/>
        <v>14622.130000000005</v>
      </c>
      <c r="I24" s="25"/>
    </row>
    <row r="25" spans="3:9" ht="13.5" customHeight="1" thickBot="1">
      <c r="C25" s="12" t="s">
        <v>24</v>
      </c>
      <c r="D25" s="13">
        <v>2604.2499999999964</v>
      </c>
      <c r="E25" s="15">
        <f>32916.66-6.17</f>
        <v>32910.490000000005</v>
      </c>
      <c r="F25" s="15">
        <v>32990.21</v>
      </c>
      <c r="G25" s="14">
        <f>+E25</f>
        <v>32910.490000000005</v>
      </c>
      <c r="H25" s="21">
        <f t="shared" si="0"/>
        <v>2524.530000000006</v>
      </c>
      <c r="I25" s="26" t="s">
        <v>40</v>
      </c>
    </row>
    <row r="26" spans="3:9" s="27" customFormat="1" ht="13.5" customHeight="1" thickBot="1">
      <c r="C26" s="12" t="s">
        <v>11</v>
      </c>
      <c r="D26" s="16">
        <f>SUM(D18:D25)</f>
        <v>187793.65000000046</v>
      </c>
      <c r="E26" s="16">
        <f>SUM(E18:E25)</f>
        <v>2908318.2300000004</v>
      </c>
      <c r="F26" s="16">
        <f>SUM(F18:F25)</f>
        <v>2878706.2399999998</v>
      </c>
      <c r="G26" s="16">
        <f>SUM(G18:G25)</f>
        <v>2866217.93</v>
      </c>
      <c r="H26" s="16">
        <f>SUM(H18:H25)</f>
        <v>217405.64000000036</v>
      </c>
      <c r="I26" s="24"/>
    </row>
    <row r="27" spans="3:9" ht="13.5" customHeight="1" thickBot="1">
      <c r="C27" s="95" t="s">
        <v>25</v>
      </c>
      <c r="D27" s="95"/>
      <c r="E27" s="95"/>
      <c r="F27" s="95"/>
      <c r="G27" s="95"/>
      <c r="H27" s="95"/>
      <c r="I27" s="95"/>
    </row>
    <row r="28" spans="3:9" ht="28.5" customHeight="1" thickBot="1">
      <c r="C28" s="28" t="s">
        <v>26</v>
      </c>
      <c r="D28" s="96" t="s">
        <v>27</v>
      </c>
      <c r="E28" s="97"/>
      <c r="F28" s="97"/>
      <c r="G28" s="97"/>
      <c r="H28" s="98"/>
      <c r="I28" s="29" t="s">
        <v>28</v>
      </c>
    </row>
    <row r="29" spans="3:8" ht="26.25" customHeight="1">
      <c r="C29" s="30" t="s">
        <v>47</v>
      </c>
      <c r="D29" s="30"/>
      <c r="E29" s="30"/>
      <c r="F29" s="30"/>
      <c r="G29" s="30"/>
      <c r="H29" s="31">
        <f>+H15+H26</f>
        <v>503205.41000000073</v>
      </c>
    </row>
    <row r="30" spans="3:4" ht="15">
      <c r="C30" s="37"/>
      <c r="D30" s="37"/>
    </row>
    <row r="31" ht="12.75" customHeight="1">
      <c r="C31" s="38"/>
    </row>
    <row r="32" ht="12.75" customHeight="1"/>
    <row r="33" spans="4:6" ht="12.75">
      <c r="D33" s="39"/>
      <c r="E33" s="39"/>
      <c r="F33" s="39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8" t="s">
        <v>29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 t="s">
        <v>30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108" t="s">
        <v>48</v>
      </c>
      <c r="B3" s="108"/>
      <c r="C3" s="108"/>
      <c r="D3" s="108"/>
      <c r="E3" s="108"/>
      <c r="F3" s="108"/>
      <c r="G3" s="108"/>
      <c r="H3" s="108"/>
      <c r="I3" s="108"/>
    </row>
    <row r="4" spans="1:9" ht="51">
      <c r="A4" s="33" t="s">
        <v>31</v>
      </c>
      <c r="B4" s="33" t="s">
        <v>49</v>
      </c>
      <c r="C4" s="34" t="s">
        <v>41</v>
      </c>
      <c r="D4" s="34" t="s">
        <v>32</v>
      </c>
      <c r="E4" s="34" t="s">
        <v>33</v>
      </c>
      <c r="F4" s="34" t="s">
        <v>34</v>
      </c>
      <c r="G4" s="34" t="s">
        <v>35</v>
      </c>
      <c r="H4" s="33" t="s">
        <v>50</v>
      </c>
      <c r="I4" s="33" t="s">
        <v>36</v>
      </c>
    </row>
    <row r="5" spans="1:9" ht="15">
      <c r="A5" s="35" t="s">
        <v>37</v>
      </c>
      <c r="B5" s="36">
        <v>38.43936000000002</v>
      </c>
      <c r="C5" s="36">
        <v>91.60845</v>
      </c>
      <c r="D5" s="36">
        <v>251.55173</v>
      </c>
      <c r="E5" s="36">
        <v>250.77975</v>
      </c>
      <c r="F5" s="36">
        <v>4.32</v>
      </c>
      <c r="G5" s="36">
        <v>208.54467</v>
      </c>
      <c r="H5" s="36">
        <v>21.40543</v>
      </c>
      <c r="I5" s="36">
        <f>B5+D5+F5-G5</f>
        <v>85.76641999999998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5">
      <c r="A12" s="40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9" t="s">
        <v>63</v>
      </c>
      <c r="B1" s="109"/>
      <c r="C1" s="109"/>
      <c r="D1" s="109"/>
      <c r="E1" s="109"/>
      <c r="F1" s="109"/>
      <c r="G1" s="109"/>
      <c r="H1" s="41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thickBot="1">
      <c r="A3" s="42"/>
      <c r="B3" s="43"/>
      <c r="C3" s="44"/>
      <c r="D3" s="43"/>
      <c r="E3" s="43"/>
      <c r="F3" s="111" t="s">
        <v>64</v>
      </c>
      <c r="G3" s="112"/>
      <c r="H3" s="43"/>
    </row>
    <row r="4" spans="1:8" ht="12.75">
      <c r="A4" s="45" t="s">
        <v>65</v>
      </c>
      <c r="B4" s="46" t="s">
        <v>66</v>
      </c>
      <c r="C4" s="45" t="s">
        <v>67</v>
      </c>
      <c r="D4" s="46" t="s">
        <v>68</v>
      </c>
      <c r="E4" s="47" t="s">
        <v>69</v>
      </c>
      <c r="F4" s="47"/>
      <c r="G4" s="47"/>
      <c r="H4" s="47" t="s">
        <v>70</v>
      </c>
    </row>
    <row r="5" spans="1:8" ht="12.75">
      <c r="A5" s="45" t="s">
        <v>71</v>
      </c>
      <c r="B5" s="46"/>
      <c r="C5" s="48"/>
      <c r="D5" s="46" t="s">
        <v>72</v>
      </c>
      <c r="E5" s="46" t="s">
        <v>73</v>
      </c>
      <c r="F5" s="46" t="s">
        <v>74</v>
      </c>
      <c r="G5" s="46" t="s">
        <v>75</v>
      </c>
      <c r="H5" s="46"/>
    </row>
    <row r="6" spans="1:8" ht="12.75">
      <c r="A6" s="45"/>
      <c r="B6" s="46"/>
      <c r="C6" s="48"/>
      <c r="D6" s="46" t="s">
        <v>76</v>
      </c>
      <c r="E6" s="49"/>
      <c r="F6" s="46" t="s">
        <v>77</v>
      </c>
      <c r="G6" s="46" t="s">
        <v>78</v>
      </c>
      <c r="H6" s="49"/>
    </row>
    <row r="7" spans="1:8" ht="12.75">
      <c r="A7" s="50"/>
      <c r="B7" s="49"/>
      <c r="C7" s="51"/>
      <c r="D7" s="49"/>
      <c r="E7" s="49"/>
      <c r="F7" s="49"/>
      <c r="G7" s="46" t="s">
        <v>79</v>
      </c>
      <c r="H7" s="49"/>
    </row>
    <row r="8" spans="1:8" ht="13.5" thickBot="1">
      <c r="A8" s="52"/>
      <c r="B8" s="53"/>
      <c r="C8" s="54"/>
      <c r="D8" s="53"/>
      <c r="E8" s="53"/>
      <c r="F8" s="53"/>
      <c r="G8" s="53"/>
      <c r="H8" s="53"/>
    </row>
    <row r="9" spans="1:8" ht="12.75">
      <c r="A9" s="43"/>
      <c r="B9" s="55"/>
      <c r="C9" s="44"/>
      <c r="D9" s="43"/>
      <c r="E9" s="43"/>
      <c r="F9" s="43"/>
      <c r="G9" s="55"/>
      <c r="H9" s="55"/>
    </row>
    <row r="10" spans="1:8" ht="12.75">
      <c r="A10" s="46">
        <v>1</v>
      </c>
      <c r="B10" s="56" t="s">
        <v>80</v>
      </c>
      <c r="C10" s="45" t="s">
        <v>81</v>
      </c>
      <c r="D10" s="46" t="s">
        <v>82</v>
      </c>
      <c r="E10" s="57">
        <v>25.343</v>
      </c>
      <c r="F10" s="58">
        <v>25.343</v>
      </c>
      <c r="G10" s="58">
        <f aca="true" t="shared" si="0" ref="G10:G17">+E10-F10</f>
        <v>0</v>
      </c>
      <c r="H10" s="59"/>
    </row>
    <row r="11" spans="1:8" ht="12.75">
      <c r="A11" s="46"/>
      <c r="B11" s="56"/>
      <c r="C11" s="45" t="s">
        <v>83</v>
      </c>
      <c r="D11" s="46" t="s">
        <v>84</v>
      </c>
      <c r="E11" s="57">
        <v>232.049</v>
      </c>
      <c r="F11" s="58">
        <v>232.049</v>
      </c>
      <c r="G11" s="58">
        <f t="shared" si="0"/>
        <v>0</v>
      </c>
      <c r="H11" s="59"/>
    </row>
    <row r="12" spans="1:8" ht="12.75">
      <c r="A12" s="46"/>
      <c r="B12" s="56"/>
      <c r="C12" s="45" t="s">
        <v>85</v>
      </c>
      <c r="D12" s="46" t="s">
        <v>86</v>
      </c>
      <c r="E12" s="58">
        <v>493</v>
      </c>
      <c r="F12" s="58">
        <v>60</v>
      </c>
      <c r="G12" s="58">
        <f t="shared" si="0"/>
        <v>433</v>
      </c>
      <c r="H12" s="59"/>
    </row>
    <row r="13" spans="1:8" ht="12.75">
      <c r="A13" s="46"/>
      <c r="B13" s="56"/>
      <c r="C13" s="45" t="s">
        <v>87</v>
      </c>
      <c r="D13" s="46" t="s">
        <v>88</v>
      </c>
      <c r="E13" s="58">
        <v>190</v>
      </c>
      <c r="F13" s="58">
        <v>22</v>
      </c>
      <c r="G13" s="58">
        <f t="shared" si="0"/>
        <v>168</v>
      </c>
      <c r="H13" s="59"/>
    </row>
    <row r="14" spans="1:8" ht="12.75">
      <c r="A14" s="46"/>
      <c r="B14" s="56"/>
      <c r="C14" s="45" t="s">
        <v>89</v>
      </c>
      <c r="D14" s="46" t="s">
        <v>88</v>
      </c>
      <c r="E14" s="58">
        <v>403</v>
      </c>
      <c r="F14" s="58">
        <v>49</v>
      </c>
      <c r="G14" s="58">
        <f t="shared" si="0"/>
        <v>354</v>
      </c>
      <c r="H14" s="59"/>
    </row>
    <row r="15" spans="1:8" ht="12.75">
      <c r="A15" s="46"/>
      <c r="B15" s="56"/>
      <c r="C15" s="45" t="s">
        <v>90</v>
      </c>
      <c r="D15" s="46" t="s">
        <v>91</v>
      </c>
      <c r="E15" s="58">
        <v>417</v>
      </c>
      <c r="F15" s="58">
        <v>41.7</v>
      </c>
      <c r="G15" s="58">
        <f t="shared" si="0"/>
        <v>375.3</v>
      </c>
      <c r="H15" s="59"/>
    </row>
    <row r="16" spans="1:8" ht="12.75">
      <c r="A16" s="46"/>
      <c r="B16" s="56"/>
      <c r="C16" s="45" t="s">
        <v>92</v>
      </c>
      <c r="D16" s="46" t="s">
        <v>91</v>
      </c>
      <c r="E16" s="58">
        <v>83.6</v>
      </c>
      <c r="F16" s="58">
        <v>8.3</v>
      </c>
      <c r="G16" s="58">
        <f t="shared" si="0"/>
        <v>75.3</v>
      </c>
      <c r="H16" s="59"/>
    </row>
    <row r="17" spans="1:8" ht="12.75">
      <c r="A17" s="46"/>
      <c r="B17" s="56"/>
      <c r="C17" s="45" t="s">
        <v>93</v>
      </c>
      <c r="D17" s="46" t="s">
        <v>94</v>
      </c>
      <c r="E17" s="58">
        <v>48</v>
      </c>
      <c r="F17" s="58">
        <v>9.7</v>
      </c>
      <c r="G17" s="58">
        <f t="shared" si="0"/>
        <v>38.3</v>
      </c>
      <c r="H17" s="59"/>
    </row>
    <row r="18" spans="1:8" ht="12.75">
      <c r="A18" s="46"/>
      <c r="B18" s="56"/>
      <c r="C18" s="45"/>
      <c r="D18" s="46"/>
      <c r="E18" s="60"/>
      <c r="F18" s="57"/>
      <c r="G18" s="58"/>
      <c r="H18" s="59"/>
    </row>
    <row r="19" spans="1:8" ht="12.75">
      <c r="A19" s="46"/>
      <c r="B19" s="56"/>
      <c r="C19" s="61" t="s">
        <v>95</v>
      </c>
      <c r="D19" s="62"/>
      <c r="E19" s="63">
        <f>SUM(E10:E18)</f>
        <v>1891.992</v>
      </c>
      <c r="F19" s="63">
        <f>SUM(F10:F18)</f>
        <v>448.092</v>
      </c>
      <c r="G19" s="63">
        <f>SUM(G10:G18)</f>
        <v>1443.8999999999999</v>
      </c>
      <c r="H19" s="59"/>
    </row>
    <row r="20" spans="1:8" ht="13.5" thickBot="1">
      <c r="A20" s="64"/>
      <c r="B20" s="65"/>
      <c r="C20" s="66"/>
      <c r="D20" s="67"/>
      <c r="E20" s="68"/>
      <c r="F20" s="68"/>
      <c r="G20" s="69"/>
      <c r="H20" s="70"/>
    </row>
    <row r="21" spans="1:8" ht="12.75">
      <c r="A21" s="43"/>
      <c r="B21" s="55"/>
      <c r="C21" s="71"/>
      <c r="D21" s="72"/>
      <c r="E21" s="73"/>
      <c r="F21" s="74"/>
      <c r="G21" s="74"/>
      <c r="H21" s="75"/>
    </row>
    <row r="22" spans="1:8" ht="12.75">
      <c r="A22" s="49"/>
      <c r="B22" s="76" t="s">
        <v>11</v>
      </c>
      <c r="C22" s="77"/>
      <c r="D22" s="48"/>
      <c r="E22" s="78">
        <f>E19</f>
        <v>1891.992</v>
      </c>
      <c r="F22" s="79">
        <f>+F19</f>
        <v>448.092</v>
      </c>
      <c r="G22" s="80">
        <f>+E22-F22</f>
        <v>1443.9</v>
      </c>
      <c r="H22" s="59"/>
    </row>
    <row r="23" spans="1:8" ht="13.5" thickBot="1">
      <c r="A23" s="53"/>
      <c r="B23" s="81"/>
      <c r="C23" s="82"/>
      <c r="D23" s="83"/>
      <c r="E23" s="67"/>
      <c r="F23" s="84"/>
      <c r="G23" s="84"/>
      <c r="H23" s="84"/>
    </row>
    <row r="25" spans="1:7" ht="63.75" customHeight="1">
      <c r="A25" s="85" t="s">
        <v>96</v>
      </c>
      <c r="B25" s="85" t="s">
        <v>97</v>
      </c>
      <c r="C25" s="85" t="s">
        <v>98</v>
      </c>
      <c r="D25" s="85" t="s">
        <v>99</v>
      </c>
      <c r="E25" s="86" t="s">
        <v>100</v>
      </c>
      <c r="F25" s="85" t="s">
        <v>101</v>
      </c>
      <c r="G25" s="87"/>
    </row>
    <row r="26" spans="1:7" ht="15">
      <c r="A26" s="88">
        <v>1</v>
      </c>
      <c r="B26" s="89">
        <v>0</v>
      </c>
      <c r="C26" s="89">
        <v>477577.71</v>
      </c>
      <c r="D26" s="89">
        <v>446201.7</v>
      </c>
      <c r="E26" s="89">
        <v>76564.2</v>
      </c>
      <c r="F26" s="89">
        <f>+B26+C26-D26</f>
        <v>31376.01000000001</v>
      </c>
      <c r="G26" s="90"/>
    </row>
    <row r="28" spans="1:5" ht="90">
      <c r="A28" s="85" t="s">
        <v>96</v>
      </c>
      <c r="B28" s="85" t="s">
        <v>102</v>
      </c>
      <c r="C28" s="85" t="s">
        <v>103</v>
      </c>
      <c r="D28" s="85" t="s">
        <v>104</v>
      </c>
      <c r="E28" s="85" t="s">
        <v>105</v>
      </c>
    </row>
    <row r="29" spans="1:5" ht="15">
      <c r="A29" s="91">
        <v>1</v>
      </c>
      <c r="B29" s="92">
        <v>0</v>
      </c>
      <c r="C29" s="92">
        <f>+D26+E26</f>
        <v>522765.9</v>
      </c>
      <c r="D29" s="92">
        <v>448092</v>
      </c>
      <c r="E29" s="92">
        <f>+B29+C29-D29</f>
        <v>74673.90000000002</v>
      </c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2011-03-25T07:23:05Z</dcterms:created>
  <dcterms:modified xsi:type="dcterms:W3CDTF">2013-04-16T12:25:33Z</dcterms:modified>
  <cp:category/>
  <cp:version/>
  <cp:contentType/>
  <cp:contentStatus/>
</cp:coreProperties>
</file>