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<sst xmlns="http://schemas.openxmlformats.org/spreadsheetml/2006/main" count="106" uniqueCount="96">
  <si>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</si>
  <si>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</si>
  <si>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</si>
  <si>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</si>
  <si>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</si>
  <si>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</si>
  <si>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</si>
  <si>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</si>
  <si>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</si>
  <si>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</si>
  <si>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</si>
  <si>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</si>
  <si>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</si>
  <si>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</si>
  <si>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</si>
  <si>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</si>
  <si>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</si>
  <si>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</si>
  <si>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</si>
  <si>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</si>
  <si>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</si>
  <si>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</si>
  <si>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</si>
  <si>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</si>
  <si>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</si>
  <si>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</si>
  <si>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</si>
  <si>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</si>
  <si>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</si>
  <si>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</si>
  <si>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</si>
  <si>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</si>
  <si>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</si>
  <si>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</si>
  <si>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</si>
  <si>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</si>
  <si>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</si>
  <si>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</si>
  <si>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</si>
  <si>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</si>
  <si>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</si>
  <si>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</si>
  <si>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</si>
  <si>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</si>
  <si>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</si>
  <si>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</si>
  <si>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</si>
  <si>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</si>
  <si>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</si>
  <si>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</si>
  <si>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</si>
  <si>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</si>
  <si>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</si>
  <si>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</si>
  <si>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Всего</t>
  </si>
  <si>
    <t>№ п/п</t>
  </si>
  <si>
    <t>Доля МО Сертолово, руб.</t>
  </si>
  <si>
    <t>Израсходованно, руб.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</si>
  <si>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</si>
  <si>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</si>
  <si>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</si>
  <si>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</si>
  <si>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</si>
  <si>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</si>
  <si>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</si>
  <si>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</si>
  <si>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</si>
  <si>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</si>
  <si>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</si>
  <si>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</si>
  <si>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</si>
  <si>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</si>
  <si>
    <t>имущества жилого дома № 3  по ул. Центральная с 01.01.2011г. по 31.12.2011г.</t>
  </si>
  <si>
    <t>ОАО"ТСК", ОАО "Сертоловский Водоканал", ООО"ЦБИ"</t>
  </si>
  <si>
    <t>ООО "Уют-Сервис", договор управления № Н/2011-93 от 01.01.2011г.</t>
  </si>
  <si>
    <t>№ 3 по ул. Центральная с 01.01.2011г.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</si>
  <si>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94.55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</si>
  <si>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- 17.80 т.р.</t>
  </si>
  <si>
    <t>окраска входных дверей, мусоропроводных камер - 1.38 т.р.</t>
  </si>
  <si>
    <t>ремонт кровельного покрытия балконов, козырьков - 10.59 т.р.</t>
  </si>
  <si>
    <t>ремонт лифтового оборудования - 11.98 т.р.</t>
  </si>
  <si>
    <t>смена кранов, задвижек - 28.97 т.р.</t>
  </si>
  <si>
    <t>установка информационных стендов - 8.20 т.р.</t>
  </si>
  <si>
    <t>изготовление и установка метал.дверей, замена замка - 12.43 т.р.</t>
  </si>
  <si>
    <t>прочее - 3.20 т.р.</t>
  </si>
  <si>
    <t>Отчет о реализации программы капитального ремонта жилого фонда ООО "УЮТ-СЕРВИС" в соответствии с ФЗ № 185 за период с 01 июня 2011г. по 31 декабря 2011г.  по адресу г.Сертолово, ул. Центральная, д. 3</t>
  </si>
  <si>
    <t>ул.Центральная, д.3</t>
  </si>
  <si>
    <t>герметизация швов</t>
  </si>
  <si>
    <t>73 м.п.</t>
  </si>
  <si>
    <t>замена ТП</t>
  </si>
  <si>
    <t>1 шт.</t>
  </si>
  <si>
    <t>установка т/о узлов учета теп/энергии</t>
  </si>
  <si>
    <t>установка эл.счетчиков</t>
  </si>
  <si>
    <t>2 шт.</t>
  </si>
  <si>
    <t>Задолженность населения на 01.06.2011г., руб.</t>
  </si>
  <si>
    <t>Остаток средств  на лицевом счете на 01.06.2011г.,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</si>
</sst>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12" fillId="0" borderId="2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24" xfId="0" applyNumberFormat="1" applyFont="1" applyFill="1" applyBorder="1" applyAlignment="1">
      <alignment horizontal="righ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8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47" hidden="1" customWidth="1"/>
    <col min="2" max="2" width="9.125" style="47" hidden="1" customWidth="1"/>
    <col min="3" max="3" width="30.75390625" style="78" customWidth="1"/>
    <col min="4" max="4" width="14.375" style="78" customWidth="1"/>
    <col min="5" max="5" width="11.875" style="78" customWidth="1"/>
    <col min="6" max="6" width="13.25390625" style="78" customWidth="1"/>
    <col min="7" max="7" width="11.875" style="78" customWidth="1"/>
    <col min="8" max="8" width="14.375" style="78" customWidth="1"/>
    <col min="9" max="9" width="21.00390625" style="78" customWidth="1"/>
    <col min="10" max="10" width="12.25390625" style="47" customWidth="1"/>
    <col min="11" max="16384" width="9.125" style="47" customWidth="1"/>
  </cols>
  <sheetData>
    <row r="1" spans="3:9" ht="12.75" customHeight="1" hidden="1">
      <c r="C1" s="48"/>
      <c r="D1" s="48"/>
      <c r="E1" s="48"/>
      <c r="F1" s="48"/>
      <c r="G1" s="48"/>
      <c r="H1" s="48"/>
      <c r="I1" s="48"/>
    </row>
    <row r="2" spans="3:9" ht="13.5" customHeight="1" hidden="1" thickBot="1">
      <c r="C2" s="48"/>
      <c r="D2" s="48"/>
      <c r="E2" s="48" t="s">
        <v>0</v>
      </c>
      <c r="F2" s="48"/>
      <c r="G2" s="48"/>
      <c r="H2" s="48"/>
      <c r="I2" s="48"/>
    </row>
    <row r="3" spans="3:9" ht="13.5" customHeight="1" hidden="1" thickBot="1">
      <c r="C3" s="49"/>
      <c r="D3" s="50"/>
      <c r="E3" s="51"/>
      <c r="F3" s="51"/>
      <c r="G3" s="51"/>
      <c r="H3" s="51"/>
      <c r="I3" s="52"/>
    </row>
    <row r="4" spans="3:9" ht="12.75" customHeight="1" hidden="1">
      <c r="C4" s="53"/>
      <c r="D4" s="53"/>
      <c r="E4" s="54"/>
      <c r="F4" s="54"/>
      <c r="G4" s="54"/>
      <c r="H4" s="54"/>
      <c r="I4" s="54"/>
    </row>
    <row r="5" spans="3:9" ht="14.2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2.75">
      <c r="C7" s="91" t="s">
        <v>72</v>
      </c>
      <c r="D7" s="91"/>
      <c r="E7" s="91"/>
      <c r="F7" s="91"/>
      <c r="G7" s="91"/>
      <c r="H7" s="91"/>
      <c r="I7" s="91"/>
    </row>
    <row r="8" spans="3:9" ht="6" customHeight="1" thickBot="1">
      <c r="C8" s="92"/>
      <c r="D8" s="92"/>
      <c r="E8" s="92"/>
      <c r="F8" s="92"/>
      <c r="G8" s="92"/>
      <c r="H8" s="92"/>
      <c r="I8" s="92"/>
    </row>
    <row r="9" spans="3:9" ht="50.25" customHeight="1" thickBot="1">
      <c r="C9" s="55" t="s">
        <v>3</v>
      </c>
      <c r="D9" s="56" t="s">
        <v>58</v>
      </c>
      <c r="E9" s="57" t="s">
        <v>59</v>
      </c>
      <c r="F9" s="57" t="s">
        <v>60</v>
      </c>
      <c r="G9" s="57" t="s">
        <v>4</v>
      </c>
      <c r="H9" s="57" t="s">
        <v>61</v>
      </c>
      <c r="I9" s="56" t="s">
        <v>5</v>
      </c>
    </row>
    <row r="10" spans="3:9" ht="13.5" customHeight="1" thickBot="1">
      <c r="C10" s="93" t="s">
        <v>6</v>
      </c>
      <c r="D10" s="83"/>
      <c r="E10" s="83"/>
      <c r="F10" s="83"/>
      <c r="G10" s="83"/>
      <c r="H10" s="83"/>
      <c r="I10" s="94"/>
    </row>
    <row r="11" spans="3:9" ht="13.5" customHeight="1" thickBot="1">
      <c r="C11" s="58" t="s">
        <v>7</v>
      </c>
      <c r="D11" s="59">
        <v>0</v>
      </c>
      <c r="E11" s="60">
        <f>755398.29+1520665.51+1113.53</f>
        <v>2277177.3299999996</v>
      </c>
      <c r="F11" s="60">
        <f>1466095.01+640828.3</f>
        <v>2106923.31</v>
      </c>
      <c r="G11" s="60">
        <f>+E11</f>
        <v>2277177.3299999996</v>
      </c>
      <c r="H11" s="60">
        <f>+D11+E11-F11</f>
        <v>170254.01999999955</v>
      </c>
      <c r="I11" s="95" t="s">
        <v>73</v>
      </c>
    </row>
    <row r="12" spans="3:9" ht="13.5" customHeight="1" thickBot="1">
      <c r="C12" s="58" t="s">
        <v>8</v>
      </c>
      <c r="D12" s="59">
        <v>0</v>
      </c>
      <c r="E12" s="61">
        <f>230398.16-10802.33+323098.33-10593.78</f>
        <v>532100.38</v>
      </c>
      <c r="F12" s="61">
        <f>267002.37+209794.51</f>
        <v>476796.88</v>
      </c>
      <c r="G12" s="60">
        <f>+E12</f>
        <v>532100.38</v>
      </c>
      <c r="H12" s="60">
        <f>+D12+E12-F12</f>
        <v>55303.5</v>
      </c>
      <c r="I12" s="96"/>
    </row>
    <row r="13" spans="3:9" ht="13.5" customHeight="1" thickBot="1">
      <c r="C13" s="58" t="s">
        <v>9</v>
      </c>
      <c r="D13" s="59">
        <v>0</v>
      </c>
      <c r="E13" s="61">
        <f>226825.77-3998.85+154297.08-5570.89</f>
        <v>371553.11</v>
      </c>
      <c r="F13" s="61">
        <f>141678.17+195131.5</f>
        <v>336809.67000000004</v>
      </c>
      <c r="G13" s="60">
        <f>+E13</f>
        <v>371553.11</v>
      </c>
      <c r="H13" s="60">
        <f>+D13+E13-F13</f>
        <v>34743.439999999944</v>
      </c>
      <c r="I13" s="96"/>
    </row>
    <row r="14" spans="3:9" ht="13.5" customHeight="1" thickBot="1">
      <c r="C14" s="58" t="s">
        <v>10</v>
      </c>
      <c r="D14" s="59">
        <v>0</v>
      </c>
      <c r="E14" s="61">
        <f>41609.12-1461.72+76403.5-1461.78+52110.06-1987.49+29455.89-1008.09</f>
        <v>193659.49000000002</v>
      </c>
      <c r="F14" s="61">
        <f>27185.56+47698.04+65613.02+34287.49</f>
        <v>174784.11</v>
      </c>
      <c r="G14" s="60">
        <f>+E14</f>
        <v>193659.49000000002</v>
      </c>
      <c r="H14" s="60">
        <f>+D14+E14-F14</f>
        <v>18875.380000000034</v>
      </c>
      <c r="I14" s="97"/>
    </row>
    <row r="15" spans="3:9" ht="13.5" customHeight="1" thickBot="1">
      <c r="C15" s="58" t="s">
        <v>11</v>
      </c>
      <c r="D15" s="62">
        <f>SUM(D11:D14)</f>
        <v>0</v>
      </c>
      <c r="E15" s="62">
        <f>SUM(E11:E14)</f>
        <v>3374490.3099999996</v>
      </c>
      <c r="F15" s="62">
        <f>SUM(F11:F14)</f>
        <v>3095313.9699999997</v>
      </c>
      <c r="G15" s="62">
        <f>SUM(G11:G14)</f>
        <v>3374490.3099999996</v>
      </c>
      <c r="H15" s="62">
        <f>SUM(H11:H14)</f>
        <v>279176.3399999995</v>
      </c>
      <c r="I15" s="63"/>
    </row>
    <row r="16" spans="3:9" ht="13.5" customHeight="1" thickBot="1">
      <c r="C16" s="83" t="s">
        <v>12</v>
      </c>
      <c r="D16" s="83"/>
      <c r="E16" s="83"/>
      <c r="F16" s="83"/>
      <c r="G16" s="83"/>
      <c r="H16" s="83"/>
      <c r="I16" s="83"/>
    </row>
    <row r="17" spans="3:9" ht="39.75" customHeight="1" thickBot="1">
      <c r="C17" s="64" t="s">
        <v>3</v>
      </c>
      <c r="D17" s="56" t="s">
        <v>58</v>
      </c>
      <c r="E17" s="57" t="s">
        <v>59</v>
      </c>
      <c r="F17" s="57" t="s">
        <v>60</v>
      </c>
      <c r="G17" s="57" t="s">
        <v>4</v>
      </c>
      <c r="H17" s="57" t="s">
        <v>61</v>
      </c>
      <c r="I17" s="65" t="s">
        <v>13</v>
      </c>
    </row>
    <row r="18" spans="3:9" ht="17.25" customHeight="1" thickBot="1">
      <c r="C18" s="55" t="s">
        <v>14</v>
      </c>
      <c r="D18" s="66">
        <v>0</v>
      </c>
      <c r="E18" s="67">
        <f>1428931.45+699.02</f>
        <v>1429630.47</v>
      </c>
      <c r="F18" s="67">
        <v>1322672.26</v>
      </c>
      <c r="G18" s="67">
        <f>+E18</f>
        <v>1429630.47</v>
      </c>
      <c r="H18" s="67">
        <f>+D18+E18-F18</f>
        <v>106958.20999999996</v>
      </c>
      <c r="I18" s="84" t="s">
        <v>74</v>
      </c>
    </row>
    <row r="19" spans="3:10" ht="18.75" customHeight="1" thickBot="1">
      <c r="C19" s="58" t="s">
        <v>15</v>
      </c>
      <c r="D19" s="59">
        <v>0</v>
      </c>
      <c r="E19" s="60">
        <f>225439.24+110.3</f>
        <v>225549.53999999998</v>
      </c>
      <c r="F19" s="60">
        <v>208674.89</v>
      </c>
      <c r="G19" s="67">
        <v>94553.38</v>
      </c>
      <c r="H19" s="67">
        <f aca="true" t="shared" si="0" ref="H19:H25">+D19+E19-F19</f>
        <v>16874.649999999965</v>
      </c>
      <c r="I19" s="85"/>
      <c r="J19" s="68"/>
    </row>
    <row r="20" spans="3:9" ht="13.5" customHeight="1" thickBot="1">
      <c r="C20" s="64" t="s">
        <v>16</v>
      </c>
      <c r="D20" s="69">
        <v>0</v>
      </c>
      <c r="E20" s="60">
        <v>279677.44</v>
      </c>
      <c r="F20" s="60">
        <v>252307.46</v>
      </c>
      <c r="G20" s="67">
        <v>154520</v>
      </c>
      <c r="H20" s="67">
        <f t="shared" si="0"/>
        <v>27369.98000000001</v>
      </c>
      <c r="I20" s="70"/>
    </row>
    <row r="21" spans="3:9" ht="22.5" customHeight="1" thickBot="1">
      <c r="C21" s="58" t="s">
        <v>17</v>
      </c>
      <c r="D21" s="59">
        <v>0</v>
      </c>
      <c r="E21" s="60">
        <f>198467.22+99.69</f>
        <v>198566.91</v>
      </c>
      <c r="F21" s="60">
        <v>183492.98</v>
      </c>
      <c r="G21" s="67">
        <f>+E21</f>
        <v>198566.91</v>
      </c>
      <c r="H21" s="67">
        <f t="shared" si="0"/>
        <v>15073.929999999993</v>
      </c>
      <c r="I21" s="70" t="s">
        <v>18</v>
      </c>
    </row>
    <row r="22" spans="3:9" ht="13.5" customHeight="1" thickBot="1">
      <c r="C22" s="58" t="s">
        <v>19</v>
      </c>
      <c r="D22" s="59">
        <v>0</v>
      </c>
      <c r="E22" s="60">
        <f>293070.53+143.32</f>
        <v>293213.85000000003</v>
      </c>
      <c r="F22" s="60">
        <v>271277.17</v>
      </c>
      <c r="G22" s="67">
        <f>+E22</f>
        <v>293213.85000000003</v>
      </c>
      <c r="H22" s="67">
        <f t="shared" si="0"/>
        <v>21936.68000000005</v>
      </c>
      <c r="I22" s="70" t="s">
        <v>20</v>
      </c>
    </row>
    <row r="23" spans="3:9" ht="13.5" customHeight="1" thickBot="1">
      <c r="C23" s="58" t="s">
        <v>21</v>
      </c>
      <c r="D23" s="59">
        <v>0</v>
      </c>
      <c r="E23" s="61">
        <f>13872.05+6.67</f>
        <v>13878.72</v>
      </c>
      <c r="F23" s="61">
        <v>12841.42</v>
      </c>
      <c r="G23" s="67">
        <f>+E23</f>
        <v>13878.72</v>
      </c>
      <c r="H23" s="67">
        <f t="shared" si="0"/>
        <v>1037.2999999999993</v>
      </c>
      <c r="I23" s="71" t="s">
        <v>22</v>
      </c>
    </row>
    <row r="24" spans="3:9" ht="13.5" customHeight="1" thickBot="1">
      <c r="C24" s="64" t="s">
        <v>23</v>
      </c>
      <c r="D24" s="59">
        <v>0</v>
      </c>
      <c r="E24" s="61">
        <f>175426.85+259.03</f>
        <v>175685.88</v>
      </c>
      <c r="F24" s="61">
        <v>161135.33</v>
      </c>
      <c r="G24" s="67">
        <f>+E24</f>
        <v>175685.88</v>
      </c>
      <c r="H24" s="67">
        <f t="shared" si="0"/>
        <v>14550.550000000017</v>
      </c>
      <c r="I24" s="70"/>
    </row>
    <row r="25" spans="3:9" ht="13.5" customHeight="1" hidden="1" thickBot="1">
      <c r="C25" s="58" t="s">
        <v>24</v>
      </c>
      <c r="D25" s="59"/>
      <c r="E25" s="61"/>
      <c r="F25" s="61"/>
      <c r="G25" s="67">
        <f>+E25</f>
        <v>0</v>
      </c>
      <c r="H25" s="67">
        <f t="shared" si="0"/>
        <v>0</v>
      </c>
      <c r="I25" s="71" t="s">
        <v>62</v>
      </c>
    </row>
    <row r="26" spans="3:9" s="72" customFormat="1" ht="13.5" customHeight="1" thickBot="1">
      <c r="C26" s="58" t="s">
        <v>11</v>
      </c>
      <c r="D26" s="62">
        <f>SUM(D18:D25)</f>
        <v>0</v>
      </c>
      <c r="E26" s="62">
        <f>SUM(E18:E25)</f>
        <v>2616202.81</v>
      </c>
      <c r="F26" s="62">
        <f>SUM(F18:F25)</f>
        <v>2412401.51</v>
      </c>
      <c r="G26" s="62">
        <f>SUM(G18:G25)</f>
        <v>2360049.21</v>
      </c>
      <c r="H26" s="62">
        <f>SUM(H18:H25)</f>
        <v>203801.3</v>
      </c>
      <c r="I26" s="73"/>
    </row>
    <row r="27" spans="3:9" ht="13.5" customHeight="1" thickBot="1">
      <c r="C27" s="86" t="s">
        <v>25</v>
      </c>
      <c r="D27" s="86"/>
      <c r="E27" s="86"/>
      <c r="F27" s="86"/>
      <c r="G27" s="86"/>
      <c r="H27" s="86"/>
      <c r="I27" s="86"/>
    </row>
    <row r="28" spans="3:9" ht="28.5" customHeight="1" thickBot="1">
      <c r="C28" s="74" t="s">
        <v>26</v>
      </c>
      <c r="D28" s="87" t="s">
        <v>27</v>
      </c>
      <c r="E28" s="88"/>
      <c r="F28" s="88"/>
      <c r="G28" s="88"/>
      <c r="H28" s="89"/>
      <c r="I28" s="75" t="s">
        <v>28</v>
      </c>
    </row>
    <row r="29" spans="3:8" ht="14.25" customHeight="1">
      <c r="C29" s="76" t="s">
        <v>63</v>
      </c>
      <c r="D29" s="76"/>
      <c r="E29" s="76"/>
      <c r="F29" s="76"/>
      <c r="G29" s="76"/>
      <c r="H29" s="77">
        <f>+H15+H26</f>
        <v>482977.6399999995</v>
      </c>
    </row>
  </sheetData>
  <sheetProtection/>
  <mergeCells count="10"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75390625" style="0" customWidth="1"/>
  </cols>
  <sheetData>
    <row r="1" spans="1:9" ht="12.75">
      <c r="A1" s="98" t="s">
        <v>29</v>
      </c>
      <c r="B1" s="98"/>
      <c r="C1" s="98"/>
      <c r="D1" s="98"/>
      <c r="E1" s="98"/>
      <c r="F1" s="98"/>
      <c r="G1" s="98"/>
      <c r="H1" s="98"/>
      <c r="I1" s="98"/>
    </row>
    <row r="2" spans="1:9" ht="12.75">
      <c r="A2" s="98" t="s">
        <v>30</v>
      </c>
      <c r="B2" s="98"/>
      <c r="C2" s="98"/>
      <c r="D2" s="98"/>
      <c r="E2" s="98"/>
      <c r="F2" s="98"/>
      <c r="G2" s="98"/>
      <c r="H2" s="98"/>
      <c r="I2" s="98"/>
    </row>
    <row r="3" spans="1:9" ht="12.75">
      <c r="A3" s="98" t="s">
        <v>75</v>
      </c>
      <c r="B3" s="98"/>
      <c r="C3" s="98"/>
      <c r="D3" s="98"/>
      <c r="E3" s="98"/>
      <c r="F3" s="98"/>
      <c r="G3" s="98"/>
      <c r="H3" s="98"/>
      <c r="I3" s="98"/>
    </row>
    <row r="4" spans="1:9" ht="51">
      <c r="A4" s="79" t="s">
        <v>31</v>
      </c>
      <c r="B4" s="80" t="s">
        <v>64</v>
      </c>
      <c r="C4" s="80" t="s">
        <v>65</v>
      </c>
      <c r="D4" s="80" t="s">
        <v>32</v>
      </c>
      <c r="E4" s="80" t="s">
        <v>33</v>
      </c>
      <c r="F4" s="80" t="s">
        <v>34</v>
      </c>
      <c r="G4" s="80" t="s">
        <v>35</v>
      </c>
      <c r="H4" s="80" t="s">
        <v>66</v>
      </c>
      <c r="I4" s="79" t="s">
        <v>36</v>
      </c>
    </row>
    <row r="5" spans="1:9" ht="15">
      <c r="A5" s="81" t="s">
        <v>37</v>
      </c>
      <c r="B5" s="82">
        <v>0</v>
      </c>
      <c r="C5" s="82">
        <v>0</v>
      </c>
      <c r="D5" s="82">
        <v>225.54954</v>
      </c>
      <c r="E5" s="82">
        <v>208.67489</v>
      </c>
      <c r="F5" s="82">
        <v>4.32</v>
      </c>
      <c r="G5" s="82">
        <v>94.55338</v>
      </c>
      <c r="H5" s="82">
        <v>16.87465</v>
      </c>
      <c r="I5" s="82">
        <f>B5+D5+F5-G5</f>
        <v>135.31616</v>
      </c>
    </row>
    <row r="7" ht="1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99" t="s">
        <v>85</v>
      </c>
      <c r="B1" s="99"/>
      <c r="C1" s="99"/>
      <c r="D1" s="99"/>
      <c r="E1" s="99"/>
      <c r="F1" s="99"/>
      <c r="G1" s="99"/>
      <c r="H1" s="4"/>
    </row>
    <row r="2" spans="1:7" ht="29.25" customHeight="1" thickBot="1">
      <c r="A2" s="100"/>
      <c r="B2" s="100"/>
      <c r="C2" s="100"/>
      <c r="D2" s="100"/>
      <c r="E2" s="100"/>
      <c r="F2" s="100"/>
      <c r="G2" s="100"/>
    </row>
    <row r="3" spans="1:8" ht="13.5" thickBot="1">
      <c r="A3" s="5"/>
      <c r="B3" s="6"/>
      <c r="C3" s="1"/>
      <c r="D3" s="6"/>
      <c r="E3" s="6"/>
      <c r="F3" s="101" t="s">
        <v>38</v>
      </c>
      <c r="G3" s="102"/>
      <c r="H3" s="6"/>
    </row>
    <row r="4" spans="1:8" ht="12.75">
      <c r="A4" s="7" t="s">
        <v>39</v>
      </c>
      <c r="B4" s="8" t="s">
        <v>40</v>
      </c>
      <c r="C4" s="9" t="s">
        <v>41</v>
      </c>
      <c r="D4" s="8" t="s">
        <v>42</v>
      </c>
      <c r="E4" s="10" t="s">
        <v>43</v>
      </c>
      <c r="F4" s="10"/>
      <c r="G4" s="10"/>
      <c r="H4" s="10" t="s">
        <v>44</v>
      </c>
    </row>
    <row r="5" spans="1:8" ht="12.75">
      <c r="A5" s="7" t="s">
        <v>45</v>
      </c>
      <c r="B5" s="8"/>
      <c r="C5" s="9"/>
      <c r="D5" s="8" t="s">
        <v>46</v>
      </c>
      <c r="E5" s="8" t="s">
        <v>47</v>
      </c>
      <c r="F5" s="8" t="s">
        <v>48</v>
      </c>
      <c r="G5" s="8" t="s">
        <v>49</v>
      </c>
      <c r="H5" s="8"/>
    </row>
    <row r="6" spans="1:8" ht="12.75">
      <c r="A6" s="7"/>
      <c r="B6" s="8"/>
      <c r="C6" s="9"/>
      <c r="D6" s="8" t="s">
        <v>50</v>
      </c>
      <c r="E6" s="8"/>
      <c r="F6" s="8" t="s">
        <v>51</v>
      </c>
      <c r="G6" s="8" t="s">
        <v>52</v>
      </c>
      <c r="H6" s="8"/>
    </row>
    <row r="7" spans="1:8" ht="12.75">
      <c r="A7" s="7"/>
      <c r="B7" s="8"/>
      <c r="C7" s="9"/>
      <c r="D7" s="8"/>
      <c r="E7" s="11"/>
      <c r="G7" s="8" t="s">
        <v>53</v>
      </c>
      <c r="H7" s="11"/>
    </row>
    <row r="8" spans="1:8" ht="13.5" thickBot="1">
      <c r="A8" s="12"/>
      <c r="B8" s="13"/>
      <c r="C8" s="3"/>
      <c r="D8" s="13"/>
      <c r="E8" s="13"/>
      <c r="F8" s="13"/>
      <c r="G8" s="13"/>
      <c r="H8" s="13"/>
    </row>
    <row r="9" spans="1:8" ht="12.75">
      <c r="A9" s="6"/>
      <c r="B9" s="14"/>
      <c r="C9" s="1"/>
      <c r="D9" s="6"/>
      <c r="E9" s="14"/>
      <c r="F9" s="14"/>
      <c r="G9" s="14"/>
      <c r="H9" s="14"/>
    </row>
    <row r="10" spans="1:8" ht="12.75" customHeight="1">
      <c r="A10" s="8">
        <v>1</v>
      </c>
      <c r="B10" s="15" t="s">
        <v>86</v>
      </c>
      <c r="C10" s="7" t="s">
        <v>87</v>
      </c>
      <c r="D10" s="8" t="s">
        <v>88</v>
      </c>
      <c r="E10" s="16">
        <v>73.01</v>
      </c>
      <c r="F10" s="17">
        <v>73.01</v>
      </c>
      <c r="G10" s="17">
        <f>+E10-F10</f>
        <v>0</v>
      </c>
      <c r="H10" s="18"/>
    </row>
    <row r="11" spans="1:8" ht="12.75">
      <c r="A11" s="8"/>
      <c r="B11" s="15"/>
      <c r="C11" s="7" t="s">
        <v>89</v>
      </c>
      <c r="D11" s="8" t="s">
        <v>90</v>
      </c>
      <c r="E11" s="16">
        <v>289.4</v>
      </c>
      <c r="F11" s="17">
        <v>14.51</v>
      </c>
      <c r="G11" s="17">
        <f>+E11-F11</f>
        <v>274.89</v>
      </c>
      <c r="H11" s="18"/>
    </row>
    <row r="12" spans="1:8" ht="12.75">
      <c r="A12" s="8"/>
      <c r="B12" s="15"/>
      <c r="C12" s="7" t="s">
        <v>91</v>
      </c>
      <c r="D12" s="8" t="s">
        <v>90</v>
      </c>
      <c r="E12" s="17">
        <v>289.4</v>
      </c>
      <c r="F12" s="17">
        <v>58</v>
      </c>
      <c r="G12" s="17">
        <f>+E12-F12</f>
        <v>231.39999999999998</v>
      </c>
      <c r="H12" s="18"/>
    </row>
    <row r="13" spans="1:8" ht="12.75">
      <c r="A13" s="8"/>
      <c r="B13" s="15"/>
      <c r="C13" s="9" t="s">
        <v>92</v>
      </c>
      <c r="D13" s="8" t="s">
        <v>93</v>
      </c>
      <c r="E13" s="17">
        <v>44.3</v>
      </c>
      <c r="F13" s="17">
        <v>9</v>
      </c>
      <c r="G13" s="17">
        <f>+E13-F13</f>
        <v>35.3</v>
      </c>
      <c r="H13" s="18"/>
    </row>
    <row r="14" spans="1:8" ht="12.75">
      <c r="A14" s="8"/>
      <c r="B14" s="15"/>
      <c r="C14" s="9"/>
      <c r="D14" s="8"/>
      <c r="E14" s="19"/>
      <c r="F14" s="20"/>
      <c r="G14" s="17"/>
      <c r="H14" s="21"/>
    </row>
    <row r="15" spans="1:8" ht="12.75">
      <c r="A15" s="8"/>
      <c r="B15" s="15"/>
      <c r="C15" s="22" t="s">
        <v>54</v>
      </c>
      <c r="D15" s="23"/>
      <c r="E15" s="24">
        <f>SUM(E10:E14)</f>
        <v>696.1099999999999</v>
      </c>
      <c r="F15" s="24">
        <f>SUM(F10:F14)</f>
        <v>154.52</v>
      </c>
      <c r="G15" s="24">
        <f>SUM(G10:G14)</f>
        <v>541.5899999999999</v>
      </c>
      <c r="H15" s="18"/>
    </row>
    <row r="16" spans="1:8" ht="13.5" thickBot="1">
      <c r="A16" s="25"/>
      <c r="B16" s="26"/>
      <c r="C16" s="27"/>
      <c r="D16" s="28"/>
      <c r="E16" s="19"/>
      <c r="F16" s="19"/>
      <c r="G16" s="19"/>
      <c r="H16" s="21"/>
    </row>
    <row r="17" spans="1:8" ht="12.75">
      <c r="A17" s="6"/>
      <c r="B17" s="14"/>
      <c r="C17" s="29"/>
      <c r="D17" s="29"/>
      <c r="E17" s="30"/>
      <c r="F17" s="30"/>
      <c r="G17" s="30"/>
      <c r="H17" s="29"/>
    </row>
    <row r="18" spans="1:8" ht="12.75">
      <c r="A18" s="11"/>
      <c r="B18" s="31" t="s">
        <v>11</v>
      </c>
      <c r="C18" s="32"/>
      <c r="D18" s="32"/>
      <c r="E18" s="33">
        <f>E15</f>
        <v>696.1099999999999</v>
      </c>
      <c r="F18" s="33">
        <f>F15</f>
        <v>154.52</v>
      </c>
      <c r="G18" s="33">
        <f>G15</f>
        <v>541.5899999999999</v>
      </c>
      <c r="H18" s="33">
        <f>H15</f>
        <v>0</v>
      </c>
    </row>
    <row r="19" spans="1:8" ht="13.5" thickBot="1">
      <c r="A19" s="13"/>
      <c r="B19" s="34"/>
      <c r="C19" s="35"/>
      <c r="D19" s="35"/>
      <c r="E19" s="36"/>
      <c r="F19" s="36"/>
      <c r="G19" s="36"/>
      <c r="H19" s="36"/>
    </row>
    <row r="20" spans="1:8" ht="12.75">
      <c r="A20" s="2"/>
      <c r="B20" s="2"/>
      <c r="C20" s="37"/>
      <c r="D20" s="37"/>
      <c r="E20" s="9"/>
      <c r="F20" s="9"/>
      <c r="G20" s="9"/>
      <c r="H20" s="9"/>
    </row>
    <row r="21" spans="1:8" ht="60">
      <c r="A21" s="38" t="s">
        <v>55</v>
      </c>
      <c r="B21" s="38" t="s">
        <v>94</v>
      </c>
      <c r="C21" s="38" t="s">
        <v>67</v>
      </c>
      <c r="D21" s="38" t="s">
        <v>68</v>
      </c>
      <c r="E21" s="39" t="s">
        <v>56</v>
      </c>
      <c r="F21" s="38" t="s">
        <v>69</v>
      </c>
      <c r="G21" s="40"/>
      <c r="H21" s="9"/>
    </row>
    <row r="22" spans="1:8" ht="15">
      <c r="A22" s="41">
        <v>1</v>
      </c>
      <c r="B22" s="42">
        <v>0</v>
      </c>
      <c r="C22" s="42">
        <v>279677.44</v>
      </c>
      <c r="D22" s="42">
        <v>252307.46</v>
      </c>
      <c r="E22" s="42">
        <v>54553.87</v>
      </c>
      <c r="F22" s="42">
        <f>+B22+C22-D22</f>
        <v>27369.98000000001</v>
      </c>
      <c r="G22" s="43"/>
      <c r="H22" s="9"/>
    </row>
    <row r="23" spans="1:8" ht="15">
      <c r="A23" s="44"/>
      <c r="B23" s="43"/>
      <c r="C23" s="43"/>
      <c r="D23" s="43"/>
      <c r="E23" s="43"/>
      <c r="F23" s="43"/>
      <c r="G23" s="43"/>
      <c r="H23" s="9"/>
    </row>
    <row r="24" spans="1:5" ht="90">
      <c r="A24" s="38" t="s">
        <v>55</v>
      </c>
      <c r="B24" s="38" t="s">
        <v>95</v>
      </c>
      <c r="C24" s="38" t="s">
        <v>70</v>
      </c>
      <c r="D24" s="38" t="s">
        <v>57</v>
      </c>
      <c r="E24" s="38" t="s">
        <v>71</v>
      </c>
    </row>
    <row r="25" spans="1:5" ht="15">
      <c r="A25" s="45">
        <v>1</v>
      </c>
      <c r="B25" s="46">
        <v>0</v>
      </c>
      <c r="C25" s="46">
        <f>+D22+E22</f>
        <v>306861.33</v>
      </c>
      <c r="D25" s="46">
        <v>154520</v>
      </c>
      <c r="E25" s="46">
        <f>+B25+C25-D25</f>
        <v>152341.33000000002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2011-03-25T07:20:24Z</dcterms:created>
  <dcterms:modified xsi:type="dcterms:W3CDTF">2013-06-05T11:04:28Z</dcterms:modified>
  <cp:category/>
  <cp:version/>
  <cp:contentType/>
  <cp:contentStatus/>
</cp:coreProperties>
</file>