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<sst xmlns="http://schemas.openxmlformats.org/spreadsheetml/2006/main" count="104" uniqueCount="95">
  <si>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</si>
  <si>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</si>
  <si>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</si>
  <si>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</si>
  <si>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</si>
  <si>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</si>
  <si>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</si>
  <si>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</si>
  <si>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</si>
  <si>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</si>
  <si>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</si>
  <si>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</si>
  <si>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</si>
  <si>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</si>
  <si>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</si>
  <si>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</si>
  <si>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</si>
  <si>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</si>
  <si>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</si>
  <si>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</si>
  <si>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</si>
  <si>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</si>
  <si>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</si>
  <si>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</si>
  <si>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</si>
  <si>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</si>
  <si>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</si>
  <si>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</si>
  <si>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</si>
  <si>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</si>
  <si>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</si>
  <si>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</si>
  <si>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</si>
  <si>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</si>
  <si>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</si>
  <si>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</si>
  <si>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</si>
  <si>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</si>
  <si>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</si>
  <si>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</si>
  <si>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</si>
  <si>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</si>
  <si>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</si>
  <si>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</si>
  <si>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</si>
  <si>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</si>
  <si>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</si>
  <si>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ОАО"ТСК", ОАО "Сертоловский Водоканал", ООО"ЦБИ"</t>
  </si>
  <si>
    <t>уборка кровли от ТБО и КГО - 2.50 т.р.</t>
  </si>
  <si>
    <t>установка информационных стендов - 5.63 т.р.</t>
  </si>
  <si>
    <t>имущества жилого дома № 7/2  по ул. Центральная с 01.01.2011г. по 31.12.2011г.</t>
  </si>
  <si>
    <t>ООО "Уют-Сервис", договор управления № Н/2011-89 от 01.01.2011г.</t>
  </si>
  <si>
    <t>№ 7/2 по ул. Центральная с 01.01.2011г.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</si>
  <si>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87.38 </t>
    </r>
    <r>
      <rPr>
        <sz val="10"/>
        <rFont val="Arial Cyr"/>
        <family val="0"/>
      </rPr>
      <t>тыс.рублей, в том числе:</t>
    </r>
  </si>
  <si>
    <t>демонтаж перегородки - 3.00 т.р.</t>
  </si>
  <si>
    <t>очистка кровли и козырьков от снега - 23.91 т.р.</t>
  </si>
  <si>
    <t>ремонт в электрощитовой - 27.00 т.р.</t>
  </si>
  <si>
    <t>окраска фасада, входных дверей, мусоропроводных камер - 2.77 т.р.</t>
  </si>
  <si>
    <t>ремонт лифтового оборудования - 3.39 т.р.</t>
  </si>
  <si>
    <t>ремонт кровли, остекления - 6.52 т.р.</t>
  </si>
  <si>
    <t>освещение - 4.55 т.р.</t>
  </si>
  <si>
    <t>смена труб, кранов, термометров - 4.07 т.р.</t>
  </si>
  <si>
    <t>изготовление шиберов - 2.46 т.р.</t>
  </si>
  <si>
    <t>прочее - 1.58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</si>
  <si>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Центральная, д. 7/2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</si>
  <si>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</si>
  <si>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</si>
  <si>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</si>
  <si>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</si>
  <si>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</si>
  <si>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</si>
  <si>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</si>
  <si>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</si>
  <si>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</si>
  <si>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</si>
  <si>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</si>
  <si>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</si>
  <si>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</si>
  <si>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</si>
  <si>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</si>
  <si>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</si>
  <si>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7/2</t>
  </si>
  <si>
    <t>ремонт лифтового оборудования</t>
  </si>
  <si>
    <t>подъезд №1-3</t>
  </si>
  <si>
    <t>Всего</t>
  </si>
  <si>
    <t>№ п/п</t>
  </si>
  <si>
    <t>Задолженность населения на 01.01.2011г., руб.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</si>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</sst>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100" t="s">
        <v>2</v>
      </c>
      <c r="D6" s="100"/>
      <c r="E6" s="100"/>
      <c r="F6" s="100"/>
      <c r="G6" s="100"/>
      <c r="H6" s="100"/>
      <c r="I6" s="100"/>
    </row>
    <row r="7" spans="3:9" ht="12.75">
      <c r="C7" s="100" t="s">
        <v>50</v>
      </c>
      <c r="D7" s="100"/>
      <c r="E7" s="100"/>
      <c r="F7" s="100"/>
      <c r="G7" s="100"/>
      <c r="H7" s="100"/>
      <c r="I7" s="100"/>
    </row>
    <row r="8" spans="3:9" ht="6" customHeight="1" thickBot="1">
      <c r="C8" s="101"/>
      <c r="D8" s="101"/>
      <c r="E8" s="101"/>
      <c r="F8" s="101"/>
      <c r="G8" s="101"/>
      <c r="H8" s="101"/>
      <c r="I8" s="101"/>
    </row>
    <row r="9" spans="3:9" ht="50.25" customHeight="1" thickBot="1">
      <c r="C9" s="9" t="s">
        <v>3</v>
      </c>
      <c r="D9" s="10" t="s">
        <v>34</v>
      </c>
      <c r="E9" s="11" t="s">
        <v>35</v>
      </c>
      <c r="F9" s="11" t="s">
        <v>36</v>
      </c>
      <c r="G9" s="11" t="s">
        <v>4</v>
      </c>
      <c r="H9" s="11" t="s">
        <v>37</v>
      </c>
      <c r="I9" s="10" t="s">
        <v>5</v>
      </c>
    </row>
    <row r="10" spans="3:9" ht="13.5" customHeight="1" thickBot="1">
      <c r="C10" s="102" t="s">
        <v>6</v>
      </c>
      <c r="D10" s="89"/>
      <c r="E10" s="89"/>
      <c r="F10" s="89"/>
      <c r="G10" s="89"/>
      <c r="H10" s="89"/>
      <c r="I10" s="103"/>
    </row>
    <row r="11" spans="3:9" ht="13.5" customHeight="1" thickBot="1">
      <c r="C11" s="12" t="s">
        <v>7</v>
      </c>
      <c r="D11" s="23">
        <v>0</v>
      </c>
      <c r="E11" s="13">
        <f>584113.61-965.44+1168511.68</f>
        <v>1751659.85</v>
      </c>
      <c r="F11" s="13">
        <f>529795.15+1165814.09</f>
        <v>1695609.2400000002</v>
      </c>
      <c r="G11" s="13">
        <f>+E11</f>
        <v>1751659.85</v>
      </c>
      <c r="H11" s="13">
        <f>+D11+E11-F11</f>
        <v>56050.60999999987</v>
      </c>
      <c r="I11" s="92" t="s">
        <v>47</v>
      </c>
    </row>
    <row r="12" spans="3:9" ht="13.5" customHeight="1" thickBot="1">
      <c r="C12" s="12" t="s">
        <v>8</v>
      </c>
      <c r="D12" s="23">
        <v>0</v>
      </c>
      <c r="E12" s="14">
        <f>342366.04-14770.19+298070.71+1085.43</f>
        <v>626751.9900000001</v>
      </c>
      <c r="F12" s="14">
        <f>298577.71+308697.26</f>
        <v>607274.97</v>
      </c>
      <c r="G12" s="13">
        <f>+E12</f>
        <v>626751.9900000001</v>
      </c>
      <c r="H12" s="13">
        <f>+D12+E12-F12</f>
        <v>19477.020000000135</v>
      </c>
      <c r="I12" s="93"/>
    </row>
    <row r="13" spans="3:9" ht="13.5" customHeight="1" thickBot="1">
      <c r="C13" s="12" t="s">
        <v>9</v>
      </c>
      <c r="D13" s="23">
        <v>0</v>
      </c>
      <c r="E13" s="14">
        <f>235741.55-8378.5+134523.24+1032.14</f>
        <v>362918.43</v>
      </c>
      <c r="F13" s="14">
        <f>135365.48+218086.37</f>
        <v>353451.85</v>
      </c>
      <c r="G13" s="13">
        <f>+E13</f>
        <v>362918.43</v>
      </c>
      <c r="H13" s="13">
        <f>+D13+E13-F13</f>
        <v>9466.580000000016</v>
      </c>
      <c r="I13" s="93"/>
    </row>
    <row r="14" spans="3:9" ht="13.5" customHeight="1" thickBot="1">
      <c r="C14" s="12" t="s">
        <v>10</v>
      </c>
      <c r="D14" s="23">
        <v>0</v>
      </c>
      <c r="E14" s="14">
        <f>45313.15+347.66+79407.76-2920.96+48529.56-2295.29+34211.84+210.5</f>
        <v>202804.21999999997</v>
      </c>
      <c r="F14" s="14">
        <f>34355.95+43722.27+72495.24+45596.85</f>
        <v>196170.31000000003</v>
      </c>
      <c r="G14" s="13">
        <f>+E14</f>
        <v>202804.21999999997</v>
      </c>
      <c r="H14" s="13">
        <f>+D14+E14-F14</f>
        <v>6633.909999999945</v>
      </c>
      <c r="I14" s="94"/>
    </row>
    <row r="15" spans="3:9" ht="13.5" customHeight="1" thickBot="1">
      <c r="C15" s="12" t="s">
        <v>11</v>
      </c>
      <c r="D15" s="15">
        <f>SUM(D11:D14)</f>
        <v>0</v>
      </c>
      <c r="E15" s="15">
        <f>SUM(E11:E14)</f>
        <v>2944134.49</v>
      </c>
      <c r="F15" s="15">
        <f>SUM(F11:F14)</f>
        <v>2852506.37</v>
      </c>
      <c r="G15" s="15">
        <f>SUM(G11:G14)</f>
        <v>2944134.49</v>
      </c>
      <c r="H15" s="15">
        <f>SUM(H11:H14)</f>
        <v>91628.11999999997</v>
      </c>
      <c r="I15" s="34"/>
    </row>
    <row r="16" spans="3:9" ht="13.5" customHeight="1" thickBot="1">
      <c r="C16" s="89" t="s">
        <v>12</v>
      </c>
      <c r="D16" s="89"/>
      <c r="E16" s="89"/>
      <c r="F16" s="89"/>
      <c r="G16" s="89"/>
      <c r="H16" s="89"/>
      <c r="I16" s="89"/>
    </row>
    <row r="17" spans="3:9" ht="39.75" customHeight="1" thickBot="1">
      <c r="C17" s="16" t="s">
        <v>3</v>
      </c>
      <c r="D17" s="10" t="s">
        <v>34</v>
      </c>
      <c r="E17" s="11" t="s">
        <v>35</v>
      </c>
      <c r="F17" s="11" t="s">
        <v>36</v>
      </c>
      <c r="G17" s="11" t="s">
        <v>4</v>
      </c>
      <c r="H17" s="11" t="s">
        <v>37</v>
      </c>
      <c r="I17" s="17" t="s">
        <v>13</v>
      </c>
    </row>
    <row r="18" spans="3:9" ht="17.25" customHeight="1" thickBot="1">
      <c r="C18" s="9" t="s">
        <v>14</v>
      </c>
      <c r="D18" s="35">
        <v>0</v>
      </c>
      <c r="E18" s="18">
        <f>1340286.54-1518.97</f>
        <v>1338767.57</v>
      </c>
      <c r="F18" s="18">
        <v>1296684.62</v>
      </c>
      <c r="G18" s="18">
        <f>+E18</f>
        <v>1338767.57</v>
      </c>
      <c r="H18" s="18">
        <f>+D18+E18-F18</f>
        <v>42082.94999999995</v>
      </c>
      <c r="I18" s="90" t="s">
        <v>51</v>
      </c>
    </row>
    <row r="19" spans="3:10" ht="18.75" customHeight="1" thickBot="1">
      <c r="C19" s="12" t="s">
        <v>15</v>
      </c>
      <c r="D19" s="23">
        <v>0</v>
      </c>
      <c r="E19" s="13">
        <f>211453.26-116.48</f>
        <v>211336.78</v>
      </c>
      <c r="F19" s="13">
        <v>204574.32</v>
      </c>
      <c r="G19" s="18">
        <v>87375.69</v>
      </c>
      <c r="H19" s="18">
        <f aca="true" t="shared" si="0" ref="H19:H25">+D19+E19-F19</f>
        <v>6762.459999999992</v>
      </c>
      <c r="I19" s="91"/>
      <c r="J19" s="19"/>
    </row>
    <row r="20" spans="3:9" ht="13.5" customHeight="1" thickBot="1">
      <c r="C20" s="16" t="s">
        <v>16</v>
      </c>
      <c r="D20" s="36">
        <v>0</v>
      </c>
      <c r="E20" s="13">
        <f>336499.62-228.48</f>
        <v>336271.14</v>
      </c>
      <c r="F20" s="13">
        <v>326664.11</v>
      </c>
      <c r="G20" s="18">
        <v>78777</v>
      </c>
      <c r="H20" s="18">
        <f t="shared" si="0"/>
        <v>9607.030000000028</v>
      </c>
      <c r="I20" s="21"/>
    </row>
    <row r="21" spans="3:9" ht="22.5" customHeight="1" thickBot="1">
      <c r="C21" s="12" t="s">
        <v>17</v>
      </c>
      <c r="D21" s="23">
        <v>0</v>
      </c>
      <c r="E21" s="13">
        <f>186305.61-105.28</f>
        <v>186200.33</v>
      </c>
      <c r="F21" s="13">
        <v>180359.65</v>
      </c>
      <c r="G21" s="18">
        <f>+E21</f>
        <v>186200.33</v>
      </c>
      <c r="H21" s="18">
        <f t="shared" si="0"/>
        <v>5840.679999999993</v>
      </c>
      <c r="I21" s="21" t="s">
        <v>18</v>
      </c>
    </row>
    <row r="22" spans="3:9" ht="13.5" customHeight="1" thickBot="1">
      <c r="C22" s="12" t="s">
        <v>19</v>
      </c>
      <c r="D22" s="23">
        <v>0</v>
      </c>
      <c r="E22" s="13">
        <f>274887.87-151.42</f>
        <v>274736.45</v>
      </c>
      <c r="F22" s="13">
        <v>265945.25</v>
      </c>
      <c r="G22" s="18">
        <f>+E22</f>
        <v>274736.45</v>
      </c>
      <c r="H22" s="18">
        <f t="shared" si="0"/>
        <v>8791.200000000012</v>
      </c>
      <c r="I22" s="21" t="s">
        <v>20</v>
      </c>
    </row>
    <row r="23" spans="3:9" ht="13.5" customHeight="1" thickBot="1">
      <c r="C23" s="12" t="s">
        <v>21</v>
      </c>
      <c r="D23" s="23">
        <v>0</v>
      </c>
      <c r="E23" s="14">
        <f>13010.13-7.17</f>
        <v>13002.96</v>
      </c>
      <c r="F23" s="14">
        <v>12586.83</v>
      </c>
      <c r="G23" s="18">
        <f>+E23</f>
        <v>13002.96</v>
      </c>
      <c r="H23" s="18">
        <f t="shared" si="0"/>
        <v>416.1299999999992</v>
      </c>
      <c r="I23" s="22" t="s">
        <v>22</v>
      </c>
    </row>
    <row r="24" spans="3:9" ht="13.5" customHeight="1" thickBot="1">
      <c r="C24" s="16" t="s">
        <v>23</v>
      </c>
      <c r="D24" s="23">
        <v>0</v>
      </c>
      <c r="E24" s="14">
        <f>160997.43-329.3</f>
        <v>160668.13</v>
      </c>
      <c r="F24" s="14">
        <v>155394.19</v>
      </c>
      <c r="G24" s="18">
        <f>+E24</f>
        <v>160668.13</v>
      </c>
      <c r="H24" s="18">
        <f t="shared" si="0"/>
        <v>5273.940000000002</v>
      </c>
      <c r="I24" s="21"/>
    </row>
    <row r="25" spans="3:9" ht="13.5" customHeight="1" thickBot="1">
      <c r="C25" s="12" t="s">
        <v>24</v>
      </c>
      <c r="D25" s="23">
        <v>0</v>
      </c>
      <c r="E25" s="14">
        <f>33343.11-18.37</f>
        <v>33324.74</v>
      </c>
      <c r="F25" s="14">
        <v>32258.39</v>
      </c>
      <c r="G25" s="18">
        <f>+E25</f>
        <v>33324.74</v>
      </c>
      <c r="H25" s="18">
        <f t="shared" si="0"/>
        <v>1066.3499999999985</v>
      </c>
      <c r="I25" s="22" t="s">
        <v>38</v>
      </c>
    </row>
    <row r="26" spans="3:9" s="24" customFormat="1" ht="13.5" customHeight="1" thickBot="1">
      <c r="C26" s="12" t="s">
        <v>11</v>
      </c>
      <c r="D26" s="15">
        <f>SUM(D18:D25)</f>
        <v>0</v>
      </c>
      <c r="E26" s="15">
        <f>SUM(E18:E25)</f>
        <v>2554308.1000000006</v>
      </c>
      <c r="F26" s="15">
        <f>SUM(F18:F25)</f>
        <v>2474467.3600000003</v>
      </c>
      <c r="G26" s="15">
        <f>SUM(G18:G25)</f>
        <v>2172852.87</v>
      </c>
      <c r="H26" s="15">
        <f>SUM(H18:H25)</f>
        <v>79840.73999999999</v>
      </c>
      <c r="I26" s="20"/>
    </row>
    <row r="27" spans="3:9" ht="13.5" customHeight="1" thickBot="1">
      <c r="C27" s="95" t="s">
        <v>39</v>
      </c>
      <c r="D27" s="95"/>
      <c r="E27" s="95"/>
      <c r="F27" s="95"/>
      <c r="G27" s="95"/>
      <c r="H27" s="95"/>
      <c r="I27" s="95"/>
    </row>
    <row r="28" spans="3:9" ht="28.5" customHeight="1" thickBot="1">
      <c r="C28" s="25" t="s">
        <v>40</v>
      </c>
      <c r="D28" s="96" t="s">
        <v>41</v>
      </c>
      <c r="E28" s="97"/>
      <c r="F28" s="97"/>
      <c r="G28" s="97"/>
      <c r="H28" s="98"/>
      <c r="I28" s="26" t="s">
        <v>42</v>
      </c>
    </row>
    <row r="29" spans="3:8" ht="17.25" customHeight="1">
      <c r="C29" s="27" t="s">
        <v>43</v>
      </c>
      <c r="D29" s="27"/>
      <c r="E29" s="27"/>
      <c r="F29" s="27"/>
      <c r="G29" s="27"/>
      <c r="H29" s="28">
        <f>+H15+H26</f>
        <v>171468.85999999996</v>
      </c>
    </row>
  </sheetData>
  <sheetProtection/>
  <mergeCells count="10">
    <mergeCell ref="C16:I16"/>
    <mergeCell ref="I18:I19"/>
    <mergeCell ref="I11:I14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104" t="s">
        <v>25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26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52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30" t="s">
        <v>27</v>
      </c>
      <c r="B4" s="31" t="s">
        <v>44</v>
      </c>
      <c r="C4" s="31" t="s">
        <v>45</v>
      </c>
      <c r="D4" s="31" t="s">
        <v>28</v>
      </c>
      <c r="E4" s="31" t="s">
        <v>29</v>
      </c>
      <c r="F4" s="31" t="s">
        <v>30</v>
      </c>
      <c r="G4" s="31" t="s">
        <v>31</v>
      </c>
      <c r="H4" s="31" t="s">
        <v>46</v>
      </c>
      <c r="I4" s="30" t="s">
        <v>32</v>
      </c>
    </row>
    <row r="5" spans="1:9" ht="15">
      <c r="A5" s="32" t="s">
        <v>33</v>
      </c>
      <c r="B5" s="33">
        <v>0</v>
      </c>
      <c r="C5" s="33">
        <v>0</v>
      </c>
      <c r="D5" s="33">
        <v>211.33678</v>
      </c>
      <c r="E5" s="33">
        <v>204.57432</v>
      </c>
      <c r="F5" s="33">
        <v>2.16</v>
      </c>
      <c r="G5" s="33">
        <v>87.37569</v>
      </c>
      <c r="H5" s="33">
        <v>6.762459</v>
      </c>
      <c r="I5" s="33">
        <f>B5+D5+F5-G5</f>
        <v>126.12109</v>
      </c>
    </row>
    <row r="7" ht="1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48</v>
      </c>
    </row>
    <row r="13" ht="12.75">
      <c r="A13" t="s">
        <v>58</v>
      </c>
    </row>
    <row r="14" ht="12.75">
      <c r="A14" t="s">
        <v>49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64</v>
      </c>
      <c r="B1" s="105"/>
      <c r="C1" s="105"/>
      <c r="D1" s="105"/>
      <c r="E1" s="105"/>
      <c r="F1" s="105"/>
      <c r="G1" s="105"/>
      <c r="H1" s="37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38"/>
      <c r="B3" s="39"/>
      <c r="C3" s="40"/>
      <c r="D3" s="39"/>
      <c r="E3" s="39"/>
      <c r="F3" s="107" t="s">
        <v>65</v>
      </c>
      <c r="G3" s="108"/>
      <c r="H3" s="39"/>
    </row>
    <row r="4" spans="1:8" ht="12.75">
      <c r="A4" s="41" t="s">
        <v>66</v>
      </c>
      <c r="B4" s="42" t="s">
        <v>67</v>
      </c>
      <c r="C4" s="41" t="s">
        <v>68</v>
      </c>
      <c r="D4" s="42" t="s">
        <v>69</v>
      </c>
      <c r="E4" s="43" t="s">
        <v>70</v>
      </c>
      <c r="F4" s="43"/>
      <c r="G4" s="43"/>
      <c r="H4" s="43" t="s">
        <v>71</v>
      </c>
    </row>
    <row r="5" spans="1:8" ht="12.75">
      <c r="A5" s="41" t="s">
        <v>72</v>
      </c>
      <c r="B5" s="42"/>
      <c r="C5" s="44"/>
      <c r="D5" s="42" t="s">
        <v>73</v>
      </c>
      <c r="E5" s="42" t="s">
        <v>74</v>
      </c>
      <c r="F5" s="42" t="s">
        <v>75</v>
      </c>
      <c r="G5" s="42" t="s">
        <v>76</v>
      </c>
      <c r="H5" s="42"/>
    </row>
    <row r="6" spans="1:8" ht="12.75">
      <c r="A6" s="41"/>
      <c r="B6" s="42"/>
      <c r="C6" s="44"/>
      <c r="D6" s="42" t="s">
        <v>77</v>
      </c>
      <c r="E6" s="45"/>
      <c r="F6" s="42" t="s">
        <v>78</v>
      </c>
      <c r="G6" s="42" t="s">
        <v>79</v>
      </c>
      <c r="H6" s="45"/>
    </row>
    <row r="7" spans="1:8" ht="12.75">
      <c r="A7" s="46"/>
      <c r="B7" s="45"/>
      <c r="C7" s="47"/>
      <c r="D7" s="45"/>
      <c r="E7" s="45"/>
      <c r="F7" s="45"/>
      <c r="G7" s="42" t="s">
        <v>80</v>
      </c>
      <c r="H7" s="45"/>
    </row>
    <row r="8" spans="1:8" ht="13.5" thickBot="1">
      <c r="A8" s="48"/>
      <c r="B8" s="49"/>
      <c r="C8" s="50"/>
      <c r="D8" s="49"/>
      <c r="E8" s="49"/>
      <c r="F8" s="49"/>
      <c r="G8" s="49"/>
      <c r="H8" s="49"/>
    </row>
    <row r="9" spans="1:8" ht="12.75">
      <c r="A9" s="39"/>
      <c r="B9" s="51"/>
      <c r="C9" s="40"/>
      <c r="D9" s="39"/>
      <c r="E9" s="39"/>
      <c r="F9" s="39"/>
      <c r="G9" s="51"/>
      <c r="H9" s="51"/>
    </row>
    <row r="10" spans="1:8" ht="12.75">
      <c r="A10" s="42">
        <v>1</v>
      </c>
      <c r="B10" s="52" t="s">
        <v>81</v>
      </c>
      <c r="C10" s="41" t="s">
        <v>82</v>
      </c>
      <c r="D10" s="42" t="s">
        <v>83</v>
      </c>
      <c r="E10" s="53">
        <v>78.777</v>
      </c>
      <c r="F10" s="54">
        <v>78.777</v>
      </c>
      <c r="G10" s="54">
        <f>+E10-F10</f>
        <v>0</v>
      </c>
      <c r="H10" s="55"/>
    </row>
    <row r="11" spans="1:8" ht="12.75">
      <c r="A11" s="42"/>
      <c r="B11" s="52"/>
      <c r="C11" s="41"/>
      <c r="D11" s="42"/>
      <c r="E11" s="56"/>
      <c r="F11" s="53"/>
      <c r="G11" s="54"/>
      <c r="H11" s="55"/>
    </row>
    <row r="12" spans="1:8" ht="12.75">
      <c r="A12" s="42"/>
      <c r="B12" s="52"/>
      <c r="C12" s="57" t="s">
        <v>84</v>
      </c>
      <c r="D12" s="58"/>
      <c r="E12" s="59">
        <f>SUM(E10:E11)</f>
        <v>78.777</v>
      </c>
      <c r="F12" s="59">
        <f>SUM(F10:F11)</f>
        <v>78.777</v>
      </c>
      <c r="G12" s="59">
        <f>SUM(G10:G11)</f>
        <v>0</v>
      </c>
      <c r="H12" s="55"/>
    </row>
    <row r="13" spans="1:8" ht="13.5" thickBot="1">
      <c r="A13" s="60"/>
      <c r="B13" s="61"/>
      <c r="C13" s="62"/>
      <c r="D13" s="63"/>
      <c r="E13" s="64"/>
      <c r="F13" s="64"/>
      <c r="G13" s="65"/>
      <c r="H13" s="66"/>
    </row>
    <row r="14" spans="1:8" ht="12.75">
      <c r="A14" s="39"/>
      <c r="B14" s="51"/>
      <c r="C14" s="67"/>
      <c r="D14" s="68"/>
      <c r="E14" s="69"/>
      <c r="F14" s="70"/>
      <c r="G14" s="70"/>
      <c r="H14" s="71"/>
    </row>
    <row r="15" spans="1:8" ht="12.75">
      <c r="A15" s="45"/>
      <c r="B15" s="72" t="s">
        <v>11</v>
      </c>
      <c r="C15" s="73"/>
      <c r="D15" s="44"/>
      <c r="E15" s="74">
        <f>E12</f>
        <v>78.777</v>
      </c>
      <c r="F15" s="75">
        <f>+F12</f>
        <v>78.777</v>
      </c>
      <c r="G15" s="76">
        <f>+E15-F15</f>
        <v>0</v>
      </c>
      <c r="H15" s="55"/>
    </row>
    <row r="16" spans="1:8" ht="13.5" thickBot="1">
      <c r="A16" s="49"/>
      <c r="B16" s="77"/>
      <c r="C16" s="78"/>
      <c r="D16" s="79"/>
      <c r="E16" s="63"/>
      <c r="F16" s="80"/>
      <c r="G16" s="80"/>
      <c r="H16" s="80"/>
    </row>
    <row r="18" spans="1:7" ht="60">
      <c r="A18" s="81" t="s">
        <v>85</v>
      </c>
      <c r="B18" s="81" t="s">
        <v>86</v>
      </c>
      <c r="C18" s="81" t="s">
        <v>87</v>
      </c>
      <c r="D18" s="81" t="s">
        <v>88</v>
      </c>
      <c r="E18" s="82" t="s">
        <v>89</v>
      </c>
      <c r="F18" s="81" t="s">
        <v>90</v>
      </c>
      <c r="G18" s="83"/>
    </row>
    <row r="19" spans="1:7" ht="15">
      <c r="A19" s="84">
        <v>1</v>
      </c>
      <c r="B19" s="85">
        <v>0</v>
      </c>
      <c r="C19" s="85">
        <v>336271.14</v>
      </c>
      <c r="D19" s="85">
        <v>326664.11</v>
      </c>
      <c r="E19" s="85">
        <v>77223.69</v>
      </c>
      <c r="F19" s="85">
        <f>+B19+C19-D19</f>
        <v>9607.030000000028</v>
      </c>
      <c r="G19" s="86"/>
    </row>
    <row r="21" spans="1:5" ht="90">
      <c r="A21" s="81" t="s">
        <v>85</v>
      </c>
      <c r="B21" s="81" t="s">
        <v>91</v>
      </c>
      <c r="C21" s="81" t="s">
        <v>92</v>
      </c>
      <c r="D21" s="81" t="s">
        <v>93</v>
      </c>
      <c r="E21" s="81" t="s">
        <v>94</v>
      </c>
    </row>
    <row r="22" spans="1:5" ht="15">
      <c r="A22" s="87">
        <v>1</v>
      </c>
      <c r="B22" s="88">
        <v>0</v>
      </c>
      <c r="C22" s="88">
        <f>+D19+E19</f>
        <v>403887.8</v>
      </c>
      <c r="D22" s="88">
        <v>78777</v>
      </c>
      <c r="E22" s="88">
        <f>+B22+C22-D22</f>
        <v>325110.8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2011-03-25T07:22:13Z</dcterms:created>
  <dcterms:modified xsi:type="dcterms:W3CDTF">2013-06-04T10:50:40Z</dcterms:modified>
  <cp:category/>
  <cp:version/>
  <cp:contentType/>
  <cp:contentStatus/>
</cp:coreProperties>
</file>