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<sst xmlns="http://schemas.openxmlformats.org/spreadsheetml/2006/main" count="95" uniqueCount="87">
  <si>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</si>
  <si>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</si>
  <si>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</si>
  <si>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</si>
  <si>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</si>
  <si>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</si>
  <si>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</si>
  <si>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</si>
  <si>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</si>
  <si>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</si>
  <si>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</si>
  <si>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</si>
  <si>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</si>
  <si>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</si>
  <si>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</si>
  <si>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</si>
  <si>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</si>
  <si>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</si>
  <si>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</si>
  <si>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</si>
  <si>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</si>
  <si>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</si>
  <si>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</si>
  <si>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</si>
  <si>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</si>
  <si>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</si>
  <si>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</si>
  <si>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</si>
  <si>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</si>
  <si>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</si>
  <si>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</si>
  <si>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</si>
  <si>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</si>
  <si>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</si>
  <si>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</si>
  <si>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</si>
  <si>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</si>
  <si>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</si>
  <si>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</si>
  <si>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</si>
  <si>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</si>
  <si>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</si>
  <si>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</si>
  <si>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</si>
  <si>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</si>
  <si>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</si>
  <si>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</si>
  <si>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</si>
  <si>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</si>
  <si>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</si>
  <si>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1 шт.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</si>
  <si>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</si>
  <si>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</si>
  <si>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</si>
  <si>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</si>
  <si>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</si>
  <si>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</si>
  <si>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70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</si>
  <si>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</si>
  <si>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</si>
  <si>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</si>
  <si>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</si>
  <si>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</si>
  <si>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</si>
  <si>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</si>
  <si>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</si>
  <si>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</si>
  <si>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</si>
  <si>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</si>
  <si>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</si>
  <si>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70 по мкр. Черная Речка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</si>
  <si>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</si>
  <si>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</si>
  <si>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</si>
  <si>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</si>
  <si>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31.9 </t>
    </r>
    <r>
      <rPr>
        <sz val="10"/>
        <rFont val="Arial Cyr"/>
        <family val="0"/>
      </rPr>
      <t>тыс.рублей, в том числе:</t>
    </r>
  </si>
  <si>
    <t xml:space="preserve"> - ремонт запорной арматуры - 18 шт.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</si>
  <si>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</si>
  <si>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</si>
  <si>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мкр. Черная Речка, д. 70</t>
  </si>
  <si>
    <t>установка прибора учета ХВС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</si>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</sst>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2" xfId="0" applyBorder="1" applyAlignment="1">
      <alignment/>
    </xf>
    <xf numFmtId="4" fontId="18" fillId="0" borderId="22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8" fillId="0" borderId="25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12" fillId="0" borderId="21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67" customWidth="1"/>
    <col min="4" max="4" width="13.00390625" style="67" customWidth="1"/>
    <col min="5" max="5" width="11.875" style="67" customWidth="1"/>
    <col min="6" max="6" width="12.375" style="67" customWidth="1"/>
    <col min="7" max="7" width="11.625" style="67" customWidth="1"/>
    <col min="8" max="8" width="13.125" style="67" customWidth="1"/>
    <col min="9" max="9" width="22.75390625" style="67" customWidth="1"/>
  </cols>
  <sheetData>
    <row r="1" spans="3:9" ht="12.75" customHeight="1" hidden="1">
      <c r="C1" s="39"/>
      <c r="D1" s="39"/>
      <c r="E1" s="39"/>
      <c r="F1" s="39"/>
      <c r="G1" s="39"/>
      <c r="H1" s="39"/>
      <c r="I1" s="39"/>
    </row>
    <row r="2" spans="3:9" ht="13.5" customHeight="1" hidden="1" thickBot="1">
      <c r="C2" s="39"/>
      <c r="D2" s="39"/>
      <c r="E2" s="39" t="s">
        <v>0</v>
      </c>
      <c r="F2" s="39"/>
      <c r="G2" s="39"/>
      <c r="H2" s="39"/>
      <c r="I2" s="39"/>
    </row>
    <row r="3" spans="3:9" ht="13.5" customHeight="1" hidden="1" thickBot="1">
      <c r="C3" s="40"/>
      <c r="D3" s="41"/>
      <c r="E3" s="42"/>
      <c r="F3" s="42"/>
      <c r="G3" s="42"/>
      <c r="H3" s="42"/>
      <c r="I3" s="43"/>
    </row>
    <row r="4" spans="3:9" ht="12.75" customHeight="1" hidden="1">
      <c r="C4" s="44"/>
      <c r="D4" s="44"/>
      <c r="E4" s="45"/>
      <c r="F4" s="45"/>
      <c r="G4" s="45"/>
      <c r="H4" s="45"/>
      <c r="I4" s="45"/>
    </row>
    <row r="5" spans="3:9" ht="14.25">
      <c r="C5" s="87" t="s">
        <v>1</v>
      </c>
      <c r="D5" s="87"/>
      <c r="E5" s="87"/>
      <c r="F5" s="87"/>
      <c r="G5" s="87"/>
      <c r="H5" s="87"/>
      <c r="I5" s="87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3.5" thickBot="1">
      <c r="C7" s="88" t="s">
        <v>57</v>
      </c>
      <c r="D7" s="88"/>
      <c r="E7" s="88"/>
      <c r="F7" s="88"/>
      <c r="G7" s="88"/>
      <c r="H7" s="88"/>
      <c r="I7" s="88"/>
    </row>
    <row r="8" spans="3:9" ht="6" customHeight="1" hidden="1" thickBot="1">
      <c r="C8" s="89"/>
      <c r="D8" s="89"/>
      <c r="E8" s="89"/>
      <c r="F8" s="89"/>
      <c r="G8" s="89"/>
      <c r="H8" s="89"/>
      <c r="I8" s="89"/>
    </row>
    <row r="9" spans="3:9" ht="50.25" customHeight="1" thickBot="1">
      <c r="C9" s="46" t="s">
        <v>3</v>
      </c>
      <c r="D9" s="47" t="s">
        <v>58</v>
      </c>
      <c r="E9" s="48" t="s">
        <v>59</v>
      </c>
      <c r="F9" s="48" t="s">
        <v>60</v>
      </c>
      <c r="G9" s="48" t="s">
        <v>4</v>
      </c>
      <c r="H9" s="48" t="s">
        <v>61</v>
      </c>
      <c r="I9" s="46" t="s">
        <v>5</v>
      </c>
    </row>
    <row r="10" spans="3:9" ht="12" customHeight="1" thickBot="1">
      <c r="C10" s="90" t="s">
        <v>6</v>
      </c>
      <c r="D10" s="91"/>
      <c r="E10" s="91"/>
      <c r="F10" s="91"/>
      <c r="G10" s="91"/>
      <c r="H10" s="91"/>
      <c r="I10" s="92"/>
    </row>
    <row r="11" spans="3:9" ht="13.5" customHeight="1" thickBot="1">
      <c r="C11" s="49" t="s">
        <v>7</v>
      </c>
      <c r="D11" s="50">
        <v>5084.02</v>
      </c>
      <c r="E11" s="51">
        <f>132056.29+8868.76-749.4</f>
        <v>140175.65000000002</v>
      </c>
      <c r="F11" s="51">
        <f>116051.82+8868.76</f>
        <v>124920.58</v>
      </c>
      <c r="G11" s="51">
        <f>+F11</f>
        <v>124920.58</v>
      </c>
      <c r="H11" s="51">
        <f>+D11+E11-F11</f>
        <v>20339.09000000001</v>
      </c>
      <c r="I11" s="82" t="s">
        <v>8</v>
      </c>
    </row>
    <row r="12" spans="3:9" ht="13.5" customHeight="1" thickBot="1">
      <c r="C12" s="49" t="s">
        <v>9</v>
      </c>
      <c r="D12" s="50">
        <v>4106.3</v>
      </c>
      <c r="E12" s="52">
        <f>81154.94+3563.83-18203.27</f>
        <v>66515.5</v>
      </c>
      <c r="F12" s="52">
        <f>59417.98+3563.83</f>
        <v>62981.810000000005</v>
      </c>
      <c r="G12" s="51">
        <f>+F12</f>
        <v>62981.810000000005</v>
      </c>
      <c r="H12" s="51">
        <f>+D12+E12-F12</f>
        <v>7639.989999999998</v>
      </c>
      <c r="I12" s="86"/>
    </row>
    <row r="13" spans="3:9" ht="13.5" customHeight="1" thickBot="1">
      <c r="C13" s="49" t="s">
        <v>10</v>
      </c>
      <c r="D13" s="50">
        <v>1793.44</v>
      </c>
      <c r="E13" s="52">
        <f>34845.44+1622.04-7067.36</f>
        <v>29400.120000000003</v>
      </c>
      <c r="F13" s="52">
        <f>26091.02+1622.04</f>
        <v>27713.06</v>
      </c>
      <c r="G13" s="51">
        <f>+F13</f>
        <v>27713.06</v>
      </c>
      <c r="H13" s="51">
        <f>+D13+E13-F13</f>
        <v>3480.5</v>
      </c>
      <c r="I13" s="82" t="s">
        <v>11</v>
      </c>
    </row>
    <row r="14" spans="3:9" ht="13.5" customHeight="1" thickBot="1">
      <c r="C14" s="49" t="s">
        <v>12</v>
      </c>
      <c r="D14" s="50">
        <f>382.33+600.13</f>
        <v>982.46</v>
      </c>
      <c r="E14" s="52">
        <f>7792.95+345.02-1605.97+11652.64+542.41-2364.21</f>
        <v>16362.84</v>
      </c>
      <c r="F14" s="52">
        <f>5820.18+345.02+8724.91+542.41</f>
        <v>15432.52</v>
      </c>
      <c r="G14" s="51">
        <f>+F14</f>
        <v>15432.52</v>
      </c>
      <c r="H14" s="51">
        <f>+D14+E14-F14</f>
        <v>1912.7799999999988</v>
      </c>
      <c r="I14" s="83"/>
    </row>
    <row r="15" spans="3:9" ht="13.5" thickBot="1">
      <c r="C15" s="49" t="s">
        <v>13</v>
      </c>
      <c r="D15" s="53">
        <f>SUM(D11:D14)</f>
        <v>11966.220000000001</v>
      </c>
      <c r="E15" s="53">
        <f>SUM(E11:E14)</f>
        <v>252454.11000000002</v>
      </c>
      <c r="F15" s="53">
        <f>SUM(F11:F14)</f>
        <v>231047.97</v>
      </c>
      <c r="G15" s="53">
        <f>SUM(G11:G14)</f>
        <v>231047.97</v>
      </c>
      <c r="H15" s="53">
        <f>SUM(H11:H14)</f>
        <v>33372.36000000001</v>
      </c>
      <c r="I15" s="49"/>
    </row>
    <row r="16" spans="3:9" ht="13.5" customHeight="1" thickBot="1">
      <c r="C16" s="84" t="s">
        <v>14</v>
      </c>
      <c r="D16" s="84"/>
      <c r="E16" s="84"/>
      <c r="F16" s="84"/>
      <c r="G16" s="84"/>
      <c r="H16" s="84"/>
      <c r="I16" s="84"/>
    </row>
    <row r="17" spans="3:9" ht="49.5" customHeight="1" thickBot="1">
      <c r="C17" s="54" t="s">
        <v>3</v>
      </c>
      <c r="D17" s="55" t="s">
        <v>58</v>
      </c>
      <c r="E17" s="56" t="s">
        <v>59</v>
      </c>
      <c r="F17" s="56" t="s">
        <v>60</v>
      </c>
      <c r="G17" s="56" t="s">
        <v>62</v>
      </c>
      <c r="H17" s="56" t="s">
        <v>61</v>
      </c>
      <c r="I17" s="55" t="s">
        <v>15</v>
      </c>
    </row>
    <row r="18" spans="3:9" ht="21" customHeight="1" thickBot="1">
      <c r="C18" s="46" t="s">
        <v>16</v>
      </c>
      <c r="D18" s="57">
        <v>1762.01</v>
      </c>
      <c r="E18" s="58">
        <f>64739.26+20352.5</f>
        <v>85091.76000000001</v>
      </c>
      <c r="F18" s="58">
        <f>59336.32+20352.5</f>
        <v>79688.82</v>
      </c>
      <c r="G18" s="58">
        <f>+F18</f>
        <v>79688.82</v>
      </c>
      <c r="H18" s="58">
        <f>+D18+E18-F18</f>
        <v>7164.949999999997</v>
      </c>
      <c r="I18" s="85" t="s">
        <v>17</v>
      </c>
    </row>
    <row r="19" spans="3:9" ht="15.75" customHeight="1" thickBot="1">
      <c r="C19" s="49" t="s">
        <v>18</v>
      </c>
      <c r="D19" s="50">
        <v>1157.5</v>
      </c>
      <c r="E19" s="51">
        <f>25763.74+8099.3</f>
        <v>33863.04</v>
      </c>
      <c r="F19" s="51">
        <f>23839.94+8099.3</f>
        <v>31939.239999999998</v>
      </c>
      <c r="G19" s="59">
        <f>+F19</f>
        <v>31939.239999999998</v>
      </c>
      <c r="H19" s="58">
        <f>+D19+E19-F19</f>
        <v>3081.300000000003</v>
      </c>
      <c r="I19" s="86"/>
    </row>
    <row r="20" spans="3:9" ht="13.5" thickBot="1">
      <c r="C20" s="54" t="s">
        <v>19</v>
      </c>
      <c r="D20" s="60">
        <v>237.32</v>
      </c>
      <c r="E20" s="51">
        <f>12860.52+4216.88</f>
        <v>17077.4</v>
      </c>
      <c r="F20" s="51">
        <f>12857.47+4216.88</f>
        <v>17074.35</v>
      </c>
      <c r="G20" s="58">
        <f>15.562*1000</f>
        <v>15562</v>
      </c>
      <c r="H20" s="58">
        <f>+D20+E20-F20</f>
        <v>240.37000000000262</v>
      </c>
      <c r="I20" s="61"/>
    </row>
    <row r="21" spans="3:9" ht="45.75" hidden="1" thickBot="1">
      <c r="C21" s="49" t="s">
        <v>20</v>
      </c>
      <c r="D21" s="50"/>
      <c r="E21" s="51"/>
      <c r="F21" s="51"/>
      <c r="G21" s="58">
        <f>+F21</f>
        <v>0</v>
      </c>
      <c r="H21" s="58">
        <f>+D21+E21-F21</f>
        <v>0</v>
      </c>
      <c r="I21" s="61" t="s">
        <v>21</v>
      </c>
    </row>
    <row r="22" spans="3:9" ht="18" customHeight="1" thickBot="1">
      <c r="C22" s="49" t="s">
        <v>22</v>
      </c>
      <c r="D22" s="50">
        <v>342.56</v>
      </c>
      <c r="E22" s="51">
        <f>10569.46+3322.7+34.04</f>
        <v>13926.2</v>
      </c>
      <c r="F22" s="51">
        <f>9714.55+3322.7</f>
        <v>13037.25</v>
      </c>
      <c r="G22" s="58">
        <f>+F22</f>
        <v>13037.25</v>
      </c>
      <c r="H22" s="58">
        <f>+D22+E22-F22</f>
        <v>1231.5100000000002</v>
      </c>
      <c r="I22" s="61" t="s">
        <v>23</v>
      </c>
    </row>
    <row r="23" spans="3:9" ht="26.25" customHeight="1" hidden="1" thickBot="1">
      <c r="C23" s="49" t="s">
        <v>24</v>
      </c>
      <c r="D23" s="62"/>
      <c r="E23" s="52"/>
      <c r="F23" s="52"/>
      <c r="G23" s="52"/>
      <c r="H23" s="52"/>
      <c r="I23" s="61" t="s">
        <v>25</v>
      </c>
    </row>
    <row r="24" spans="3:9" ht="37.5" customHeight="1" hidden="1" thickBot="1">
      <c r="C24" s="49" t="s">
        <v>63</v>
      </c>
      <c r="D24" s="62"/>
      <c r="E24" s="52">
        <v>0</v>
      </c>
      <c r="F24" s="52">
        <v>0</v>
      </c>
      <c r="G24" s="52"/>
      <c r="H24" s="52"/>
      <c r="I24" s="61"/>
    </row>
    <row r="25" spans="3:9" ht="24.75" customHeight="1" hidden="1" thickBot="1">
      <c r="C25" s="49" t="s">
        <v>26</v>
      </c>
      <c r="D25" s="62"/>
      <c r="E25" s="52"/>
      <c r="F25" s="52"/>
      <c r="G25" s="52"/>
      <c r="H25" s="52"/>
      <c r="I25" s="61" t="s">
        <v>27</v>
      </c>
    </row>
    <row r="26" spans="3:9" s="63" customFormat="1" ht="17.25" customHeight="1" thickBot="1">
      <c r="C26" s="49" t="s">
        <v>13</v>
      </c>
      <c r="D26" s="53">
        <f>SUM(D18:D25)</f>
        <v>3499.3900000000003</v>
      </c>
      <c r="E26" s="53">
        <f>SUM(E18:E25)</f>
        <v>149958.40000000002</v>
      </c>
      <c r="F26" s="53">
        <f>SUM(F18:F25)</f>
        <v>141739.66</v>
      </c>
      <c r="G26" s="53">
        <f>SUM(G18:G25)</f>
        <v>140227.31</v>
      </c>
      <c r="H26" s="53">
        <f>SUM(H18:H25)</f>
        <v>11718.130000000003</v>
      </c>
      <c r="I26" s="62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64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65" t="s">
        <v>64</v>
      </c>
      <c r="D35" s="65"/>
      <c r="E35" s="65"/>
      <c r="F35" s="65"/>
      <c r="G35" s="65"/>
      <c r="H35" s="66">
        <f>+H15+H26</f>
        <v>45090.49000000001</v>
      </c>
      <c r="I35" s="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94" t="s">
        <v>65</v>
      </c>
      <c r="B1" s="94"/>
      <c r="C1" s="94"/>
      <c r="D1" s="94"/>
      <c r="E1" s="94"/>
      <c r="F1" s="94"/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5">
      <c r="D5" s="68" t="s">
        <v>69</v>
      </c>
    </row>
    <row r="6" spans="1:6" ht="12.75">
      <c r="A6" s="93" t="s">
        <v>28</v>
      </c>
      <c r="B6" s="93"/>
      <c r="C6" s="93"/>
      <c r="D6" s="93"/>
      <c r="E6" s="93"/>
      <c r="F6" s="93"/>
    </row>
    <row r="7" spans="1:6" ht="12.75">
      <c r="A7" s="93" t="s">
        <v>29</v>
      </c>
      <c r="B7" s="93"/>
      <c r="C7" s="93"/>
      <c r="D7" s="93"/>
      <c r="E7" s="93"/>
      <c r="F7" s="93"/>
    </row>
    <row r="8" spans="1:6" ht="12.75">
      <c r="A8" s="93" t="s">
        <v>70</v>
      </c>
      <c r="B8" s="93"/>
      <c r="C8" s="93"/>
      <c r="D8" s="93"/>
      <c r="E8" s="93"/>
      <c r="F8" s="93"/>
    </row>
    <row r="9" spans="1:6" ht="38.25">
      <c r="A9" s="69" t="s">
        <v>30</v>
      </c>
      <c r="B9" s="69" t="s">
        <v>71</v>
      </c>
      <c r="C9" s="69" t="s">
        <v>72</v>
      </c>
      <c r="D9" s="69" t="s">
        <v>73</v>
      </c>
      <c r="E9" s="69" t="s">
        <v>74</v>
      </c>
      <c r="F9" s="69" t="s">
        <v>31</v>
      </c>
    </row>
    <row r="10" spans="1:6" ht="15">
      <c r="A10" s="70" t="s">
        <v>32</v>
      </c>
      <c r="B10" s="70">
        <v>25.8</v>
      </c>
      <c r="C10" s="70">
        <v>23.8</v>
      </c>
      <c r="D10" s="70">
        <f>B10-C10</f>
        <v>2</v>
      </c>
      <c r="E10" s="70">
        <v>31.9</v>
      </c>
      <c r="F10" s="70">
        <f>C10-E10</f>
        <v>-8.099999999999998</v>
      </c>
    </row>
    <row r="12" ht="1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7" ht="12.75">
      <c r="C17" s="12"/>
    </row>
    <row r="18" ht="12.75">
      <c r="C18" s="12"/>
    </row>
    <row r="19" ht="12.75">
      <c r="C19" s="12"/>
    </row>
    <row r="20" ht="12.75">
      <c r="C20" s="12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29.25390625" style="0" customWidth="1"/>
    <col min="4" max="4" width="20.125" style="0" customWidth="1"/>
    <col min="5" max="5" width="18.875" style="0" customWidth="1"/>
    <col min="6" max="6" width="19.625" style="0" customWidth="1"/>
    <col min="7" max="7" width="19.125" style="0" customWidth="1"/>
    <col min="8" max="8" width="20.625" style="0" hidden="1" customWidth="1"/>
  </cols>
  <sheetData>
    <row r="1" spans="1:8" ht="30.75" customHeight="1">
      <c r="A1" s="95" t="s">
        <v>79</v>
      </c>
      <c r="B1" s="95"/>
      <c r="C1" s="95"/>
      <c r="D1" s="95"/>
      <c r="E1" s="95"/>
      <c r="F1" s="95"/>
      <c r="G1" s="95"/>
      <c r="H1" s="2"/>
    </row>
    <row r="2" spans="1:7" ht="29.25" customHeight="1" thickBot="1">
      <c r="A2" s="96"/>
      <c r="B2" s="96"/>
      <c r="C2" s="96"/>
      <c r="D2" s="96"/>
      <c r="E2" s="96"/>
      <c r="F2" s="96"/>
      <c r="G2" s="96"/>
    </row>
    <row r="3" spans="1:8" ht="13.5" thickBot="1">
      <c r="A3" s="3"/>
      <c r="B3" s="4"/>
      <c r="C3" s="5"/>
      <c r="D3" s="4"/>
      <c r="E3" s="4"/>
      <c r="F3" s="97" t="s">
        <v>33</v>
      </c>
      <c r="G3" s="98"/>
      <c r="H3" s="4"/>
    </row>
    <row r="4" spans="1:8" ht="12.75">
      <c r="A4" s="6" t="s">
        <v>34</v>
      </c>
      <c r="B4" s="7" t="s">
        <v>35</v>
      </c>
      <c r="C4" s="8" t="s">
        <v>36</v>
      </c>
      <c r="D4" s="7" t="s">
        <v>37</v>
      </c>
      <c r="E4" s="9" t="s">
        <v>38</v>
      </c>
      <c r="F4" s="9"/>
      <c r="G4" s="9"/>
      <c r="H4" s="9" t="s">
        <v>39</v>
      </c>
    </row>
    <row r="5" spans="1:8" ht="12.75">
      <c r="A5" s="6" t="s">
        <v>40</v>
      </c>
      <c r="B5" s="7"/>
      <c r="C5" s="8"/>
      <c r="D5" s="7" t="s">
        <v>41</v>
      </c>
      <c r="E5" s="7" t="s">
        <v>42</v>
      </c>
      <c r="F5" s="7" t="s">
        <v>43</v>
      </c>
      <c r="G5" s="7" t="s">
        <v>44</v>
      </c>
      <c r="H5" s="7"/>
    </row>
    <row r="6" spans="1:8" ht="12.75">
      <c r="A6" s="6"/>
      <c r="B6" s="7"/>
      <c r="C6" s="8"/>
      <c r="D6" s="7" t="s">
        <v>45</v>
      </c>
      <c r="E6" s="7"/>
      <c r="F6" s="7" t="s">
        <v>46</v>
      </c>
      <c r="G6" s="7" t="s">
        <v>47</v>
      </c>
      <c r="H6" s="10"/>
    </row>
    <row r="7" spans="1:8" ht="12.75">
      <c r="A7" s="11"/>
      <c r="B7" s="10"/>
      <c r="C7" s="12"/>
      <c r="D7" s="10"/>
      <c r="E7" s="10"/>
      <c r="F7" s="10"/>
      <c r="G7" s="7" t="s">
        <v>48</v>
      </c>
      <c r="H7" s="10"/>
    </row>
    <row r="8" spans="1:8" ht="13.5" thickBot="1">
      <c r="A8" s="13"/>
      <c r="B8" s="14"/>
      <c r="C8" s="15"/>
      <c r="D8" s="14"/>
      <c r="E8" s="14"/>
      <c r="F8" s="14"/>
      <c r="G8" s="14"/>
      <c r="H8" s="14"/>
    </row>
    <row r="9" spans="1:8" ht="12.75">
      <c r="A9" s="4"/>
      <c r="B9" s="16"/>
      <c r="C9" s="5"/>
      <c r="D9" s="4"/>
      <c r="E9" s="4"/>
      <c r="F9" s="16"/>
      <c r="G9" s="16"/>
      <c r="H9" s="16"/>
    </row>
    <row r="10" spans="1:8" ht="12.75">
      <c r="A10" s="7">
        <v>1</v>
      </c>
      <c r="B10" s="71" t="s">
        <v>49</v>
      </c>
      <c r="C10" s="6" t="s">
        <v>80</v>
      </c>
      <c r="D10" s="7" t="s">
        <v>50</v>
      </c>
      <c r="E10" s="72">
        <v>85.05</v>
      </c>
      <c r="F10" s="73">
        <v>15.408</v>
      </c>
      <c r="G10" s="73">
        <f>+E10-F10</f>
        <v>69.642</v>
      </c>
      <c r="H10" s="18"/>
    </row>
    <row r="11" spans="1:8" ht="12.75">
      <c r="A11" s="7"/>
      <c r="B11" s="71"/>
      <c r="C11" s="6" t="s">
        <v>81</v>
      </c>
      <c r="D11" s="7"/>
      <c r="E11" s="72">
        <v>0.85</v>
      </c>
      <c r="F11" s="18">
        <v>0.154</v>
      </c>
      <c r="G11" s="73">
        <f>+E11-F11</f>
        <v>0.696</v>
      </c>
      <c r="H11" s="18"/>
    </row>
    <row r="12" spans="1:8" ht="13.5" thickBot="1">
      <c r="A12" s="7"/>
      <c r="B12" s="71"/>
      <c r="C12" s="8"/>
      <c r="D12" s="7"/>
      <c r="E12" s="74"/>
      <c r="F12" s="75"/>
      <c r="G12" s="73"/>
      <c r="H12" s="19"/>
    </row>
    <row r="13" spans="1:8" ht="12.75">
      <c r="A13" s="7"/>
      <c r="B13" s="71"/>
      <c r="C13" s="21" t="s">
        <v>51</v>
      </c>
      <c r="D13" s="20"/>
      <c r="E13" s="76">
        <f>SUM(E10:E12)</f>
        <v>85.89999999999999</v>
      </c>
      <c r="F13" s="77">
        <f>+F10+F11</f>
        <v>15.562</v>
      </c>
      <c r="G13" s="78">
        <f>+E13-F13</f>
        <v>70.338</v>
      </c>
      <c r="H13" s="18"/>
    </row>
    <row r="14" spans="1:8" ht="13.5" thickBot="1">
      <c r="A14" s="75"/>
      <c r="B14" s="79"/>
      <c r="C14" s="80"/>
      <c r="D14" s="22"/>
      <c r="E14" s="19"/>
      <c r="F14" s="19"/>
      <c r="G14" s="19"/>
      <c r="H14" s="19"/>
    </row>
    <row r="15" spans="1:8" ht="12.75">
      <c r="A15" s="4"/>
      <c r="B15" s="16"/>
      <c r="C15" s="23"/>
      <c r="D15" s="23"/>
      <c r="E15" s="23"/>
      <c r="F15" s="23"/>
      <c r="G15" s="23"/>
      <c r="H15" s="23"/>
    </row>
    <row r="16" spans="1:8" ht="12.75">
      <c r="A16" s="10"/>
      <c r="B16" s="24" t="s">
        <v>13</v>
      </c>
      <c r="C16" s="25"/>
      <c r="D16" s="25"/>
      <c r="E16" s="81">
        <f>E13</f>
        <v>85.89999999999999</v>
      </c>
      <c r="F16" s="81">
        <f>F13</f>
        <v>15.562</v>
      </c>
      <c r="G16" s="81">
        <f>G13</f>
        <v>70.338</v>
      </c>
      <c r="H16" s="26">
        <f>H13</f>
        <v>0</v>
      </c>
    </row>
    <row r="17" spans="1:8" ht="13.5" thickBot="1">
      <c r="A17" s="14"/>
      <c r="B17" s="27"/>
      <c r="C17" s="28"/>
      <c r="D17" s="28"/>
      <c r="E17" s="29"/>
      <c r="F17" s="29"/>
      <c r="G17" s="29"/>
      <c r="H17" s="29"/>
    </row>
    <row r="18" spans="1:8" ht="12.75">
      <c r="A18" s="12"/>
      <c r="B18" s="12"/>
      <c r="C18" s="17"/>
      <c r="D18" s="17"/>
      <c r="E18" s="8"/>
      <c r="F18" s="8"/>
      <c r="G18" s="8"/>
      <c r="H18" s="8"/>
    </row>
    <row r="19" spans="1:8" ht="12.75">
      <c r="A19" s="12"/>
      <c r="B19" s="12"/>
      <c r="C19" s="17"/>
      <c r="D19" s="17"/>
      <c r="E19" s="8"/>
      <c r="F19" s="8"/>
      <c r="G19" s="8"/>
      <c r="H19" s="8"/>
    </row>
    <row r="20" spans="1:8" ht="60">
      <c r="A20" s="30" t="s">
        <v>52</v>
      </c>
      <c r="B20" s="30" t="s">
        <v>82</v>
      </c>
      <c r="C20" s="30" t="s">
        <v>83</v>
      </c>
      <c r="D20" s="30" t="s">
        <v>84</v>
      </c>
      <c r="E20" s="31" t="s">
        <v>54</v>
      </c>
      <c r="F20" s="30" t="s">
        <v>53</v>
      </c>
      <c r="G20" s="32"/>
      <c r="H20" s="8"/>
    </row>
    <row r="21" spans="1:8" ht="15">
      <c r="A21" s="33">
        <v>1</v>
      </c>
      <c r="B21" s="34">
        <v>237.32</v>
      </c>
      <c r="C21" s="34">
        <v>17077.4</v>
      </c>
      <c r="D21" s="34">
        <v>17074.35</v>
      </c>
      <c r="E21" s="34">
        <v>16700</v>
      </c>
      <c r="F21" s="34">
        <f>+B21+C21-D21</f>
        <v>240.37000000000262</v>
      </c>
      <c r="G21" s="35"/>
      <c r="H21" s="8"/>
    </row>
    <row r="22" spans="1:8" ht="15">
      <c r="A22" s="36"/>
      <c r="B22" s="35"/>
      <c r="C22" s="35"/>
      <c r="D22" s="35"/>
      <c r="E22" s="35"/>
      <c r="F22" s="35"/>
      <c r="G22" s="35"/>
      <c r="H22" s="8"/>
    </row>
    <row r="23" spans="1:8" ht="12.75">
      <c r="A23" s="12"/>
      <c r="B23" s="12"/>
      <c r="C23" s="17"/>
      <c r="D23" s="17"/>
      <c r="E23" s="8"/>
      <c r="F23" s="8"/>
      <c r="G23" s="8"/>
      <c r="H23" s="8"/>
    </row>
    <row r="24" spans="1:8" ht="75">
      <c r="A24" s="30" t="s">
        <v>52</v>
      </c>
      <c r="B24" s="30" t="s">
        <v>85</v>
      </c>
      <c r="C24" s="30" t="s">
        <v>86</v>
      </c>
      <c r="D24" s="30" t="s">
        <v>56</v>
      </c>
      <c r="E24" s="30" t="s">
        <v>55</v>
      </c>
      <c r="F24" s="8"/>
      <c r="G24" s="8"/>
      <c r="H24" s="8"/>
    </row>
    <row r="25" spans="1:8" ht="15">
      <c r="A25" s="37">
        <v>1</v>
      </c>
      <c r="B25" s="38">
        <v>3500</v>
      </c>
      <c r="C25" s="38">
        <f>+D21+E21</f>
        <v>33774.35</v>
      </c>
      <c r="D25" s="38">
        <v>15562</v>
      </c>
      <c r="E25" s="38">
        <f>+B25+C25-D25</f>
        <v>21712.35</v>
      </c>
      <c r="F25" s="8"/>
      <c r="G25" s="8"/>
      <c r="H25" s="8"/>
    </row>
    <row r="26" spans="1:8" ht="12.75">
      <c r="A26" s="12"/>
      <c r="B26" s="12"/>
      <c r="C26" s="17"/>
      <c r="D26" s="17"/>
      <c r="E26" s="8"/>
      <c r="F26" s="8"/>
      <c r="G26" s="8"/>
      <c r="H26" s="8"/>
    </row>
  </sheetData>
  <sheetProtection/>
  <mergeCells count="2">
    <mergeCell ref="A1:G2"/>
    <mergeCell ref="F3:G3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2011-03-25T07:36:39Z</dcterms:created>
  <dcterms:modified xsi:type="dcterms:W3CDTF">2013-06-04T13:13:44Z</dcterms:modified>
  <cp:category/>
  <cp:version/>
  <cp:contentType/>
  <cp:contentStatus/>
</cp:coreProperties>
</file>