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<sst xmlns="http://schemas.openxmlformats.org/spreadsheetml/2006/main" count="73" uniqueCount="66">
  <si>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</si>
  <si>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</si>
  <si>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</si>
  <si>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</si>
  <si>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</si>
  <si>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</si>
  <si>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</si>
  <si>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</si>
  <si>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 xml:space="preserve">ОАО"ТСК" 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</si>
  <si>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</si>
  <si>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</si>
  <si>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</si>
  <si>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</si>
  <si>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</si>
  <si>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</si>
  <si>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</si>
  <si>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</si>
  <si>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Н/2008-33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</si>
  <si>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</si>
  <si>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</si>
  <si>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</si>
  <si>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</si>
  <si>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</si>
  <si>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</si>
  <si>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</si>
  <si>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</si>
  <si>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</si>
  <si>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</si>
  <si>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ОТЧЕТ</t>
  </si>
  <si>
    <t>по выполнению плана текущего ремонта жилого дома</t>
  </si>
  <si>
    <t>№                             п/п</t>
  </si>
  <si>
    <t>Переходящий остаток,                     тыс.руб.</t>
  </si>
  <si>
    <t>1.</t>
  </si>
  <si>
    <t>№ п/п</t>
  </si>
  <si>
    <t>Задолженность населения на 01.01.2010г., руб.</t>
  </si>
  <si>
    <t>Доля МО Сертолово, руб.</t>
  </si>
  <si>
    <t>Остаток средств  на лицевом счете на 01.01.2010г., руб.</t>
  </si>
  <si>
    <t>Израсходованно, руб.</t>
  </si>
  <si>
    <t>имущества жилого дома № 71 по мкр. Черная Речка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</si>
  <si>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</si>
  <si>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</si>
  <si>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</si>
  <si>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</si>
  <si>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</si>
  <si>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т/о коммерческих узлов учета тепловой энергии</t>
  </si>
  <si>
    <t>Общая задолженность по дому  на 01.01.2010г.</t>
  </si>
  <si>
    <t>Федеральные льготники!</t>
  </si>
  <si>
    <t xml:space="preserve">При неоплате жилищно-коммунальных услуг (отдельных их видов) свыше 3-х месяцев </t>
  </si>
  <si>
    <t>с момента предоставления ежемесячной денежной компенсации (с 1 ноября 2009 года),</t>
  </si>
  <si>
    <t>выплата компенсации будет приостановлена.</t>
  </si>
  <si>
    <t>КОМИТЕТ ПО СОЦИАЛЬНЫМ ВОПРОСАМ</t>
  </si>
  <si>
    <t>№ 71 по мкр. Черная Речка с 01.01.2009г. по 31.12.2009г.</t>
  </si>
  <si>
    <t>начислено, тыс.руб.</t>
  </si>
  <si>
    <t>Оплачено населением,               тыс.руб.</t>
  </si>
  <si>
    <t>Задолженность населения,                       тыс.руб.</t>
  </si>
  <si>
    <t>Израсходованно (оплачено)                  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</si>
  <si>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24.12 </t>
    </r>
    <r>
      <rPr>
        <sz val="10"/>
        <rFont val="Arial Cyr"/>
        <family val="0"/>
      </rPr>
      <t>тыс.рублей, в том числе:</t>
    </r>
  </si>
  <si>
    <t xml:space="preserve"> - ремонт запорной арматуры - 28 шт.</t>
  </si>
  <si>
    <t xml:space="preserve"> - подготовка дома к сезонной эксплуатации </t>
  </si>
  <si>
    <t xml:space="preserve"> - аварийное обслуживание </t>
  </si>
  <si>
    <t>Отчет о реализации программы капитального ремонта жилого фонда ООО "УЮТ-СЕРВИС" в соответствии с ФЗ № 185 за период с 01 января 2009г. по 31 декабря 2009г.  по адресу г.Сертолово, мкр. Черная Речка, д. 71</t>
  </si>
  <si>
    <t>Задолженность населения на 01.01.2009г., руб.</t>
  </si>
  <si>
    <t>Начислено за 2009 год, руб.</t>
  </si>
  <si>
    <t>Оплачено населением за 2009 год, руб.</t>
  </si>
  <si>
    <t>Остаток средств  на лицевом счете на 01.01.2009г., руб.</t>
  </si>
  <si>
    <t>Оплачено населением и МО Сертолово за 2009 год,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</si>
</sst>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4" fontId="17" fillId="0" borderId="1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17" fillId="0" borderId="1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right" vertical="top" wrapText="1"/>
    </xf>
    <xf numFmtId="4" fontId="9" fillId="0" borderId="16" xfId="0" applyNumberFormat="1" applyFont="1" applyBorder="1" applyAlignment="1">
      <alignment vertical="top" wrapText="1"/>
    </xf>
    <xf numFmtId="4" fontId="8" fillId="0" borderId="16" xfId="0" applyNumberFormat="1" applyFont="1" applyBorder="1" applyAlignment="1">
      <alignment vertical="top" wrapText="1"/>
    </xf>
    <xf numFmtId="4" fontId="3" fillId="0" borderId="16" xfId="0" applyNumberFormat="1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right" vertical="top" wrapText="1"/>
    </xf>
    <xf numFmtId="4" fontId="9" fillId="0" borderId="13" xfId="0" applyNumberFormat="1" applyFont="1" applyBorder="1" applyAlignment="1">
      <alignment vertical="top" wrapText="1"/>
    </xf>
    <xf numFmtId="4" fontId="9" fillId="0" borderId="13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12" fillId="0" borderId="16" xfId="0" applyNumberFormat="1" applyFont="1" applyBorder="1" applyAlignment="1">
      <alignment horizontal="right" vertical="top" wrapText="1"/>
    </xf>
    <xf numFmtId="0" fontId="10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5"/>
  <sheetViews>
    <sheetView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75390625" style="42" customWidth="1"/>
    <col min="4" max="4" width="12.875" style="42" customWidth="1"/>
    <col min="5" max="5" width="11.625" style="42" customWidth="1"/>
    <col min="6" max="7" width="14.125" style="42" customWidth="1"/>
    <col min="8" max="8" width="12.625" style="42" customWidth="1"/>
    <col min="9" max="9" width="22.75390625" style="42" customWidth="1"/>
  </cols>
  <sheetData>
    <row r="1" spans="3:9" ht="12.75" customHeight="1" hidden="1">
      <c r="C1" s="13"/>
      <c r="D1" s="13"/>
      <c r="E1" s="13"/>
      <c r="F1" s="13"/>
      <c r="G1" s="13"/>
      <c r="H1" s="13"/>
      <c r="I1" s="13"/>
    </row>
    <row r="2" spans="3:9" ht="13.5" customHeight="1" hidden="1" thickBot="1">
      <c r="C2" s="13"/>
      <c r="D2" s="13"/>
      <c r="E2" s="13" t="s">
        <v>0</v>
      </c>
      <c r="F2" s="13"/>
      <c r="G2" s="13"/>
      <c r="H2" s="13"/>
      <c r="I2" s="13"/>
    </row>
    <row r="3" spans="3:9" ht="13.5" customHeight="1" hidden="1" thickBot="1">
      <c r="C3" s="14"/>
      <c r="D3" s="15"/>
      <c r="E3" s="16"/>
      <c r="F3" s="16"/>
      <c r="G3" s="16"/>
      <c r="H3" s="16"/>
      <c r="I3" s="17"/>
    </row>
    <row r="4" spans="3:9" ht="12.75" customHeight="1" hidden="1">
      <c r="C4" s="18"/>
      <c r="D4" s="18"/>
      <c r="E4" s="19"/>
      <c r="F4" s="19"/>
      <c r="G4" s="19"/>
      <c r="H4" s="19"/>
      <c r="I4" s="19"/>
    </row>
    <row r="5" spans="3:9" ht="14.25">
      <c r="C5" s="51" t="s">
        <v>1</v>
      </c>
      <c r="D5" s="51"/>
      <c r="E5" s="51"/>
      <c r="F5" s="51"/>
      <c r="G5" s="51"/>
      <c r="H5" s="51"/>
      <c r="I5" s="51"/>
    </row>
    <row r="6" spans="3:9" ht="12.75">
      <c r="C6" s="52" t="s">
        <v>2</v>
      </c>
      <c r="D6" s="52"/>
      <c r="E6" s="52"/>
      <c r="F6" s="52"/>
      <c r="G6" s="52"/>
      <c r="H6" s="52"/>
      <c r="I6" s="52"/>
    </row>
    <row r="7" spans="3:9" ht="13.5" thickBot="1">
      <c r="C7" s="52" t="s">
        <v>38</v>
      </c>
      <c r="D7" s="52"/>
      <c r="E7" s="52"/>
      <c r="F7" s="52"/>
      <c r="G7" s="52"/>
      <c r="H7" s="52"/>
      <c r="I7" s="52"/>
    </row>
    <row r="8" spans="3:9" ht="6" customHeight="1" hidden="1" thickBot="1">
      <c r="C8" s="53"/>
      <c r="D8" s="53"/>
      <c r="E8" s="53"/>
      <c r="F8" s="53"/>
      <c r="G8" s="53"/>
      <c r="H8" s="53"/>
      <c r="I8" s="53"/>
    </row>
    <row r="9" spans="3:9" ht="50.25" customHeight="1" thickBot="1">
      <c r="C9" s="20" t="s">
        <v>3</v>
      </c>
      <c r="D9" s="21" t="s">
        <v>39</v>
      </c>
      <c r="E9" s="22" t="s">
        <v>40</v>
      </c>
      <c r="F9" s="22" t="s">
        <v>41</v>
      </c>
      <c r="G9" s="22" t="s">
        <v>4</v>
      </c>
      <c r="H9" s="22" t="s">
        <v>42</v>
      </c>
      <c r="I9" s="20" t="s">
        <v>5</v>
      </c>
    </row>
    <row r="10" spans="3:9" ht="12" customHeight="1" thickBot="1">
      <c r="C10" s="54" t="s">
        <v>6</v>
      </c>
      <c r="D10" s="55"/>
      <c r="E10" s="55"/>
      <c r="F10" s="55"/>
      <c r="G10" s="55"/>
      <c r="H10" s="55"/>
      <c r="I10" s="56"/>
    </row>
    <row r="11" spans="3:9" ht="13.5" customHeight="1" thickBot="1">
      <c r="C11" s="23" t="s">
        <v>7</v>
      </c>
      <c r="D11" s="24">
        <v>2721.38</v>
      </c>
      <c r="E11" s="25">
        <f>139017.33+2101-797.53</f>
        <v>140320.8</v>
      </c>
      <c r="F11" s="25">
        <f>137230.5+2101</f>
        <v>139331.5</v>
      </c>
      <c r="G11" s="25">
        <f>+F11</f>
        <v>139331.5</v>
      </c>
      <c r="H11" s="25">
        <f>+D11+E11-F11</f>
        <v>3710.679999999993</v>
      </c>
      <c r="I11" s="46" t="s">
        <v>8</v>
      </c>
    </row>
    <row r="12" spans="3:9" ht="13.5" customHeight="1" thickBot="1">
      <c r="C12" s="23" t="s">
        <v>9</v>
      </c>
      <c r="D12" s="24">
        <v>2586.29</v>
      </c>
      <c r="E12" s="26">
        <f>126633.58+2898.88-2975.99</f>
        <v>126556.47</v>
      </c>
      <c r="F12" s="26">
        <f>121999.35+2898.88</f>
        <v>124898.23000000001</v>
      </c>
      <c r="G12" s="25">
        <f>+F12</f>
        <v>124898.23000000001</v>
      </c>
      <c r="H12" s="25">
        <f>+D12+E12-F12</f>
        <v>4244.529999999984</v>
      </c>
      <c r="I12" s="50"/>
    </row>
    <row r="13" spans="3:9" ht="13.5" customHeight="1" thickBot="1">
      <c r="C13" s="23" t="s">
        <v>10</v>
      </c>
      <c r="D13" s="24">
        <v>1091.34</v>
      </c>
      <c r="E13" s="26">
        <f>39069.97+953.48-344.1</f>
        <v>39679.350000000006</v>
      </c>
      <c r="F13" s="26">
        <f>38825.39+953.48</f>
        <v>39778.87</v>
      </c>
      <c r="G13" s="25">
        <f>+F13</f>
        <v>39778.87</v>
      </c>
      <c r="H13" s="25">
        <f>+D13+E13-F13</f>
        <v>991.8199999999997</v>
      </c>
      <c r="I13" s="46" t="s">
        <v>11</v>
      </c>
    </row>
    <row r="14" spans="3:9" ht="13.5" customHeight="1" thickBot="1">
      <c r="C14" s="23" t="s">
        <v>12</v>
      </c>
      <c r="D14" s="24">
        <f>240.77+365.21</f>
        <v>605.98</v>
      </c>
      <c r="E14" s="26">
        <f>12154.41+280-138.06+13064.53+318.84-115.05</f>
        <v>25564.670000000002</v>
      </c>
      <c r="F14" s="26">
        <f>11839.51+280+12983.06+318.84</f>
        <v>25421.41</v>
      </c>
      <c r="G14" s="25">
        <f>+F14</f>
        <v>25421.41</v>
      </c>
      <c r="H14" s="25">
        <f>+D14+E14-F14</f>
        <v>749.2400000000016</v>
      </c>
      <c r="I14" s="47"/>
    </row>
    <row r="15" spans="3:9" ht="13.5" thickBot="1">
      <c r="C15" s="23" t="s">
        <v>13</v>
      </c>
      <c r="D15" s="27">
        <f>SUM(D11:D14)</f>
        <v>7004.99</v>
      </c>
      <c r="E15" s="27">
        <f>SUM(E11:E14)</f>
        <v>332121.29</v>
      </c>
      <c r="F15" s="27">
        <f>SUM(F11:F14)</f>
        <v>329430.00999999995</v>
      </c>
      <c r="G15" s="27">
        <f>SUM(G11:G14)</f>
        <v>329430.00999999995</v>
      </c>
      <c r="H15" s="27">
        <f>SUM(H11:H14)</f>
        <v>9696.269999999979</v>
      </c>
      <c r="I15" s="23"/>
    </row>
    <row r="16" spans="3:9" ht="13.5" customHeight="1" thickBot="1">
      <c r="C16" s="48" t="s">
        <v>14</v>
      </c>
      <c r="D16" s="48"/>
      <c r="E16" s="48"/>
      <c r="F16" s="48"/>
      <c r="G16" s="48"/>
      <c r="H16" s="48"/>
      <c r="I16" s="48"/>
    </row>
    <row r="17" spans="3:9" ht="50.25" customHeight="1" thickBot="1">
      <c r="C17" s="28" t="s">
        <v>3</v>
      </c>
      <c r="D17" s="29" t="s">
        <v>39</v>
      </c>
      <c r="E17" s="30" t="s">
        <v>40</v>
      </c>
      <c r="F17" s="30" t="s">
        <v>41</v>
      </c>
      <c r="G17" s="30" t="s">
        <v>43</v>
      </c>
      <c r="H17" s="30" t="s">
        <v>42</v>
      </c>
      <c r="I17" s="29" t="s">
        <v>15</v>
      </c>
    </row>
    <row r="18" spans="3:9" ht="15.75" customHeight="1" thickBot="1">
      <c r="C18" s="20" t="s">
        <v>16</v>
      </c>
      <c r="D18" s="31">
        <v>1199.01</v>
      </c>
      <c r="E18" s="32">
        <f>77906.28+7302</f>
        <v>85208.28</v>
      </c>
      <c r="F18" s="32">
        <f>76857.66+7302</f>
        <v>84159.66</v>
      </c>
      <c r="G18" s="32">
        <f>+F18</f>
        <v>84159.66</v>
      </c>
      <c r="H18" s="32">
        <f>+D18+E18-F18</f>
        <v>2247.62999999999</v>
      </c>
      <c r="I18" s="49" t="s">
        <v>17</v>
      </c>
    </row>
    <row r="19" spans="3:10" ht="18.75" customHeight="1" thickBot="1">
      <c r="C19" s="23" t="s">
        <v>18</v>
      </c>
      <c r="D19" s="24">
        <v>787.65</v>
      </c>
      <c r="E19" s="25">
        <f>31003.61+2905.8</f>
        <v>33909.41</v>
      </c>
      <c r="F19" s="25">
        <f>30896.8+2905.8</f>
        <v>33802.6</v>
      </c>
      <c r="G19" s="33">
        <f>+F19</f>
        <v>33802.6</v>
      </c>
      <c r="H19" s="32">
        <f aca="true" t="shared" si="0" ref="H19:H25">+D19+E19-F19</f>
        <v>894.4600000000064</v>
      </c>
      <c r="I19" s="50"/>
      <c r="J19" s="34"/>
    </row>
    <row r="20" spans="3:9" ht="13.5" thickBot="1">
      <c r="C20" s="28" t="s">
        <v>19</v>
      </c>
      <c r="D20" s="35">
        <v>535.26</v>
      </c>
      <c r="E20" s="25">
        <f>13999.9+327.7</f>
        <v>14327.6</v>
      </c>
      <c r="F20" s="25">
        <f>14535.16+327.7</f>
        <v>14862.86</v>
      </c>
      <c r="G20" s="32"/>
      <c r="H20" s="32">
        <f t="shared" si="0"/>
        <v>0</v>
      </c>
      <c r="I20" s="36"/>
    </row>
    <row r="21" spans="3:9" ht="45.75" hidden="1" thickBot="1">
      <c r="C21" s="23" t="s">
        <v>20</v>
      </c>
      <c r="D21" s="24"/>
      <c r="E21" s="25"/>
      <c r="F21" s="25"/>
      <c r="G21" s="32">
        <f>+F21</f>
        <v>0</v>
      </c>
      <c r="H21" s="32">
        <f t="shared" si="0"/>
        <v>0</v>
      </c>
      <c r="I21" s="36" t="s">
        <v>21</v>
      </c>
    </row>
    <row r="22" spans="3:9" ht="13.5" thickBot="1">
      <c r="C22" s="23" t="s">
        <v>22</v>
      </c>
      <c r="D22" s="24">
        <v>233.11</v>
      </c>
      <c r="E22" s="25">
        <f>12719.08+1192.1</f>
        <v>13911.18</v>
      </c>
      <c r="F22" s="25">
        <f>12585.25+1192.1</f>
        <v>13777.35</v>
      </c>
      <c r="G22" s="32">
        <f>+F22</f>
        <v>13777.35</v>
      </c>
      <c r="H22" s="32">
        <f t="shared" si="0"/>
        <v>366.9400000000005</v>
      </c>
      <c r="I22" s="36" t="s">
        <v>23</v>
      </c>
    </row>
    <row r="23" spans="3:9" ht="26.25" customHeight="1" hidden="1" thickBot="1">
      <c r="C23" s="23" t="s">
        <v>24</v>
      </c>
      <c r="D23" s="37"/>
      <c r="E23" s="26"/>
      <c r="F23" s="26"/>
      <c r="G23" s="26"/>
      <c r="H23" s="32">
        <f t="shared" si="0"/>
        <v>0</v>
      </c>
      <c r="I23" s="36" t="s">
        <v>25</v>
      </c>
    </row>
    <row r="24" spans="3:9" ht="37.5" customHeight="1" hidden="1" thickBot="1">
      <c r="C24" s="23" t="s">
        <v>44</v>
      </c>
      <c r="D24" s="37"/>
      <c r="E24" s="26">
        <v>0</v>
      </c>
      <c r="F24" s="26">
        <v>0</v>
      </c>
      <c r="G24" s="26"/>
      <c r="H24" s="32">
        <f t="shared" si="0"/>
        <v>0</v>
      </c>
      <c r="I24" s="36"/>
    </row>
    <row r="25" spans="3:9" ht="24.75" customHeight="1" hidden="1" thickBot="1">
      <c r="C25" s="23" t="s">
        <v>26</v>
      </c>
      <c r="D25" s="37"/>
      <c r="E25" s="26"/>
      <c r="F25" s="26"/>
      <c r="G25" s="26"/>
      <c r="H25" s="32">
        <f t="shared" si="0"/>
        <v>0</v>
      </c>
      <c r="I25" s="36" t="s">
        <v>27</v>
      </c>
    </row>
    <row r="26" spans="3:9" s="38" customFormat="1" ht="17.25" customHeight="1" thickBot="1">
      <c r="C26" s="23" t="s">
        <v>13</v>
      </c>
      <c r="D26" s="27">
        <f>SUM(D18:D25)</f>
        <v>2755.03</v>
      </c>
      <c r="E26" s="27">
        <f>SUM(E18:E25)</f>
        <v>147356.47</v>
      </c>
      <c r="F26" s="27">
        <f>SUM(F18:F25)</f>
        <v>146602.47</v>
      </c>
      <c r="G26" s="27">
        <f>SUM(G18:G25)</f>
        <v>131739.61000000002</v>
      </c>
      <c r="H26" s="27">
        <f>SUM(H18:H25)</f>
        <v>3509.029999999997</v>
      </c>
      <c r="I26" s="37"/>
    </row>
    <row r="27" spans="3:9" ht="12.75" customHeight="1" hidden="1">
      <c r="C27" s="1"/>
      <c r="D27" s="1"/>
      <c r="E27" s="1"/>
      <c r="F27" s="1"/>
      <c r="G27" s="1"/>
      <c r="H27" s="1"/>
      <c r="I27" s="1"/>
    </row>
    <row r="28" spans="3:9" ht="12.75" customHeight="1" hidden="1">
      <c r="C28" s="1"/>
      <c r="D28" s="1"/>
      <c r="E28" s="39"/>
      <c r="F28" s="1"/>
      <c r="G28" s="1"/>
      <c r="H28" s="1"/>
      <c r="I28" s="1"/>
    </row>
    <row r="29" spans="3:9" ht="12.75" customHeight="1" hidden="1">
      <c r="C29" s="1"/>
      <c r="D29" s="1"/>
      <c r="E29" s="1"/>
      <c r="F29" s="1"/>
      <c r="G29" s="1"/>
      <c r="H29" s="1"/>
      <c r="I29" s="1"/>
    </row>
    <row r="30" spans="3:9" ht="12.75" customHeight="1" hidden="1">
      <c r="C30" s="1"/>
      <c r="D30" s="1"/>
      <c r="E30" s="1"/>
      <c r="F30" s="1"/>
      <c r="G30" s="1"/>
      <c r="H30" s="1"/>
      <c r="I30" s="1"/>
    </row>
    <row r="31" spans="3:9" ht="12.75" customHeight="1" hidden="1">
      <c r="C31" s="1"/>
      <c r="D31" s="1"/>
      <c r="E31" s="1"/>
      <c r="F31" s="1"/>
      <c r="G31" s="1"/>
      <c r="H31" s="1"/>
      <c r="I31" s="1"/>
    </row>
    <row r="32" spans="3:9" ht="12.75" customHeight="1" hidden="1">
      <c r="C32" s="1"/>
      <c r="D32" s="1"/>
      <c r="E32" s="1"/>
      <c r="F32" s="1"/>
      <c r="G32" s="1"/>
      <c r="H32" s="1"/>
      <c r="I32" s="1"/>
    </row>
    <row r="33" spans="3:9" ht="12.75" customHeight="1" hidden="1">
      <c r="C33" s="1"/>
      <c r="D33" s="1"/>
      <c r="E33" s="1"/>
      <c r="F33" s="1"/>
      <c r="G33" s="1"/>
      <c r="H33" s="1"/>
      <c r="I33" s="1"/>
    </row>
    <row r="34" spans="3:9" ht="12.75" customHeight="1" hidden="1">
      <c r="C34" s="1"/>
      <c r="D34" s="1"/>
      <c r="E34" s="1"/>
      <c r="F34" s="1"/>
      <c r="G34" s="1"/>
      <c r="H34" s="1"/>
      <c r="I34" s="1"/>
    </row>
    <row r="35" spans="3:9" ht="21" customHeight="1">
      <c r="C35" s="40" t="s">
        <v>45</v>
      </c>
      <c r="D35" s="40"/>
      <c r="E35" s="40"/>
      <c r="F35" s="40"/>
      <c r="G35" s="40"/>
      <c r="H35" s="41">
        <f>+H15+H26</f>
        <v>13205.299999999976</v>
      </c>
      <c r="I35" s="1"/>
    </row>
  </sheetData>
  <sheetProtection/>
  <mergeCells count="9">
    <mergeCell ref="I13:I14"/>
    <mergeCell ref="C16:I16"/>
    <mergeCell ref="I18:I19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120" zoomScaleSheetLayoutView="120" zoomScalePageLayoutView="0" workbookViewId="0" topLeftCell="A1">
      <selection activeCell="B11" sqref="B11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3.75390625" style="0" customWidth="1"/>
  </cols>
  <sheetData>
    <row r="1" spans="1:6" ht="15">
      <c r="A1" s="58" t="s">
        <v>46</v>
      </c>
      <c r="B1" s="58"/>
      <c r="C1" s="58"/>
      <c r="D1" s="58"/>
      <c r="E1" s="58"/>
      <c r="F1" s="58"/>
    </row>
    <row r="2" ht="12.75">
      <c r="A2" t="s">
        <v>47</v>
      </c>
    </row>
    <row r="3" ht="12.75">
      <c r="A3" t="s">
        <v>48</v>
      </c>
    </row>
    <row r="4" ht="12.75">
      <c r="A4" t="s">
        <v>49</v>
      </c>
    </row>
    <row r="5" ht="15">
      <c r="D5" s="43" t="s">
        <v>50</v>
      </c>
    </row>
    <row r="6" spans="1:6" ht="12.75">
      <c r="A6" s="57" t="s">
        <v>28</v>
      </c>
      <c r="B6" s="57"/>
      <c r="C6" s="57"/>
      <c r="D6" s="57"/>
      <c r="E6" s="57"/>
      <c r="F6" s="57"/>
    </row>
    <row r="7" spans="1:6" ht="12.75">
      <c r="A7" s="57" t="s">
        <v>29</v>
      </c>
      <c r="B7" s="57"/>
      <c r="C7" s="57"/>
      <c r="D7" s="57"/>
      <c r="E7" s="57"/>
      <c r="F7" s="57"/>
    </row>
    <row r="8" spans="1:6" ht="12.75">
      <c r="A8" s="57" t="s">
        <v>51</v>
      </c>
      <c r="B8" s="57"/>
      <c r="C8" s="57"/>
      <c r="D8" s="57"/>
      <c r="E8" s="57"/>
      <c r="F8" s="57"/>
    </row>
    <row r="9" spans="1:6" ht="38.25">
      <c r="A9" s="44" t="s">
        <v>30</v>
      </c>
      <c r="B9" s="44" t="s">
        <v>52</v>
      </c>
      <c r="C9" s="44" t="s">
        <v>53</v>
      </c>
      <c r="D9" s="44" t="s">
        <v>54</v>
      </c>
      <c r="E9" s="44" t="s">
        <v>55</v>
      </c>
      <c r="F9" s="44" t="s">
        <v>31</v>
      </c>
    </row>
    <row r="10" spans="1:6" ht="15">
      <c r="A10" s="45" t="s">
        <v>32</v>
      </c>
      <c r="B10" s="45">
        <v>31</v>
      </c>
      <c r="C10" s="45">
        <v>30.9</v>
      </c>
      <c r="D10" s="45">
        <f>B10-C10</f>
        <v>0.10000000000000142</v>
      </c>
      <c r="E10" s="45">
        <v>24.12</v>
      </c>
      <c r="F10" s="45">
        <f>C10-E10</f>
        <v>6.779999999999998</v>
      </c>
    </row>
    <row r="12" ht="15">
      <c r="A12" t="s">
        <v>56</v>
      </c>
    </row>
    <row r="13" ht="12.75">
      <c r="A13" t="s">
        <v>57</v>
      </c>
    </row>
    <row r="14" ht="12.75">
      <c r="A14" t="s">
        <v>58</v>
      </c>
    </row>
    <row r="15" ht="12.75">
      <c r="A15" t="s">
        <v>59</v>
      </c>
    </row>
    <row r="17" ht="12.75">
      <c r="C17" s="3"/>
    </row>
    <row r="18" ht="12.75">
      <c r="C18" s="3"/>
    </row>
    <row r="19" ht="12.75">
      <c r="C19" s="3"/>
    </row>
    <row r="20" ht="12.75">
      <c r="C20" s="3"/>
    </row>
  </sheetData>
  <sheetProtection/>
  <mergeCells count="4">
    <mergeCell ref="A8:F8"/>
    <mergeCell ref="A1:F1"/>
    <mergeCell ref="A6:F6"/>
    <mergeCell ref="A7: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25.75390625" style="0" customWidth="1"/>
    <col min="4" max="4" width="19.00390625" style="0" customWidth="1"/>
    <col min="5" max="5" width="20.625" style="0" customWidth="1"/>
    <col min="6" max="6" width="19.375" style="0" customWidth="1"/>
    <col min="7" max="7" width="18.875" style="0" customWidth="1"/>
  </cols>
  <sheetData>
    <row r="1" spans="1:7" ht="30.75" customHeight="1">
      <c r="A1" s="59" t="s">
        <v>60</v>
      </c>
      <c r="B1" s="59"/>
      <c r="C1" s="59"/>
      <c r="D1" s="59"/>
      <c r="E1" s="59"/>
      <c r="F1" s="59"/>
      <c r="G1" s="59"/>
    </row>
    <row r="2" spans="1:7" ht="29.25" customHeight="1">
      <c r="A2" s="59"/>
      <c r="B2" s="59"/>
      <c r="C2" s="59"/>
      <c r="D2" s="59"/>
      <c r="E2" s="59"/>
      <c r="F2" s="59"/>
      <c r="G2" s="59"/>
    </row>
    <row r="5" spans="1:7" ht="57.75" customHeight="1">
      <c r="A5" s="4" t="s">
        <v>33</v>
      </c>
      <c r="B5" s="4" t="s">
        <v>61</v>
      </c>
      <c r="C5" s="4" t="s">
        <v>62</v>
      </c>
      <c r="D5" s="4" t="s">
        <v>63</v>
      </c>
      <c r="E5" s="5" t="s">
        <v>35</v>
      </c>
      <c r="F5" s="4" t="s">
        <v>34</v>
      </c>
      <c r="G5" s="6"/>
    </row>
    <row r="6" spans="1:7" ht="15">
      <c r="A6" s="7">
        <v>1</v>
      </c>
      <c r="B6" s="8">
        <v>535.26</v>
      </c>
      <c r="C6" s="8">
        <v>14327.6</v>
      </c>
      <c r="D6" s="8">
        <v>14862.86</v>
      </c>
      <c r="E6" s="8">
        <v>19500</v>
      </c>
      <c r="F6" s="8">
        <f>+B6+C6-D6</f>
        <v>0</v>
      </c>
      <c r="G6" s="9"/>
    </row>
    <row r="9" spans="1:5" ht="60">
      <c r="A9" s="4" t="s">
        <v>33</v>
      </c>
      <c r="B9" s="4" t="s">
        <v>64</v>
      </c>
      <c r="C9" s="4" t="s">
        <v>65</v>
      </c>
      <c r="D9" s="4" t="s">
        <v>37</v>
      </c>
      <c r="E9" s="4" t="s">
        <v>36</v>
      </c>
    </row>
    <row r="10" spans="1:5" ht="15">
      <c r="A10" s="10">
        <v>1</v>
      </c>
      <c r="B10" s="11">
        <v>14400</v>
      </c>
      <c r="C10" s="11">
        <f>+D6+E6</f>
        <v>34362.86</v>
      </c>
      <c r="D10" s="11">
        <v>0</v>
      </c>
      <c r="E10" s="11">
        <f>+B10+C10-D10</f>
        <v>48762.86</v>
      </c>
    </row>
    <row r="11" spans="1:5" ht="12.75">
      <c r="A11" s="3"/>
      <c r="B11" s="3"/>
      <c r="C11" s="12"/>
      <c r="D11" s="12"/>
      <c r="E11" s="2"/>
    </row>
  </sheetData>
  <sheetProtection/>
  <mergeCells count="1">
    <mergeCell ref="A1:G2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2011-03-25T07:36:54Z</dcterms:created>
  <dcterms:modified xsi:type="dcterms:W3CDTF">2013-06-04T13:14:09Z</dcterms:modified>
  <cp:category/>
  <cp:version/>
  <cp:contentType/>
  <cp:contentStatus/>
</cp:coreProperties>
</file>