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2" i="3" l="1"/>
  <c r="C22" i="3"/>
  <c r="F19" i="3"/>
  <c r="H15" i="3"/>
  <c r="E15" i="3"/>
  <c r="F12" i="3"/>
  <c r="F15" i="3" s="1"/>
  <c r="E12" i="3"/>
  <c r="G10" i="3"/>
  <c r="G12" i="3" s="1"/>
  <c r="G15" i="3" s="1"/>
  <c r="I17" i="2" l="1"/>
  <c r="F17" i="2"/>
  <c r="F39" i="1" l="1"/>
  <c r="E39" i="1"/>
  <c r="D39" i="1"/>
  <c r="H38" i="1"/>
  <c r="G38" i="1"/>
  <c r="H37" i="1"/>
  <c r="G37" i="1"/>
  <c r="E37" i="1"/>
  <c r="H36" i="1"/>
  <c r="G36" i="1"/>
  <c r="H35" i="1"/>
  <c r="H34" i="1"/>
  <c r="G34" i="1"/>
  <c r="H33" i="1"/>
  <c r="H32" i="1"/>
  <c r="H39" i="1" s="1"/>
  <c r="H31" i="1"/>
  <c r="G31" i="1"/>
  <c r="G39" i="1" s="1"/>
  <c r="D28" i="1"/>
  <c r="H27" i="1"/>
  <c r="F27" i="1"/>
  <c r="E27" i="1"/>
  <c r="G27" i="1" s="1"/>
  <c r="H26" i="1"/>
  <c r="F26" i="1"/>
  <c r="E26" i="1"/>
  <c r="G26" i="1" s="1"/>
  <c r="H25" i="1"/>
  <c r="F25" i="1"/>
  <c r="E25" i="1"/>
  <c r="G24" i="1"/>
  <c r="F24" i="1"/>
  <c r="E24" i="1"/>
  <c r="H24" i="1" s="1"/>
  <c r="G23" i="1"/>
  <c r="F23" i="1"/>
  <c r="F28" i="1" s="1"/>
  <c r="E23" i="1"/>
  <c r="H23" i="1" s="1"/>
  <c r="H28" i="1" l="1"/>
  <c r="H43" i="1" s="1"/>
  <c r="G28" i="1"/>
  <c r="E28" i="1"/>
</calcChain>
</file>

<file path=xl/sharedStrings.xml><?xml version="1.0" encoding="utf-8"?>
<sst xmlns="http://schemas.openxmlformats.org/spreadsheetml/2006/main" count="109" uniqueCount="98">
  <si>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</si>
  <si>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</si>
  <si>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</si>
  <si>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</si>
  <si>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</si>
  <si>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</si>
  <si>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</si>
  <si>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</si>
  <si>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</si>
  <si>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</si>
  <si>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</si>
  <si>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</si>
  <si>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</si>
  <si>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</si>
  <si>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</si>
  <si>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</si>
  <si>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</si>
  <si>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</si>
  <si>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</si>
  <si>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</si>
  <si>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</si>
  <si>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</si>
  <si>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</si>
  <si>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</si>
  <si>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</si>
  <si>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</si>
  <si>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</si>
  <si>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</si>
  <si>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</si>
  <si>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</si>
  <si>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</si>
  <si>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</si>
  <si>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</si>
  <si>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</si>
  <si>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</si>
  <si>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</si>
  <si>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</si>
  <si>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</si>
  <si>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ИП Суменкова С.П.</t>
  </si>
  <si>
    <t xml:space="preserve">Поступило от ИП Суменкова С.П. за управление и содержание общедомового имущества, и за сбор ТБО 3110.11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</si>
  <si>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</si>
  <si>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</si>
  <si>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</si>
  <si>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</si>
  <si>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</si>
  <si>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</si>
  <si>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</si>
  <si>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</si>
  <si>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</si>
  <si>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</si>
  <si>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</si>
  <si>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</si>
  <si>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</si>
  <si>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</si>
  <si>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</si>
  <si>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</si>
  <si>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764,77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</si>
  <si>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</si>
  <si>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проверка заземления - 241,07 т.р.</t>
  </si>
  <si>
    <t>герметизация швов - 387,31 т.р.</t>
  </si>
  <si>
    <t>ремонт лифтового оборудования - 76,34 т.р.</t>
  </si>
  <si>
    <t>изготовление и монтаж дверей - 39,20 т.р.</t>
  </si>
  <si>
    <t>аварийное обслуживание - 7,74 т.р.</t>
  </si>
  <si>
    <t>ремонт ХВС, ГВС, ЦО - 3,26 т.р.</t>
  </si>
  <si>
    <t>смена отлива - 1,59 т.р.</t>
  </si>
  <si>
    <t>смена стекол - 0,73 т.р.</t>
  </si>
  <si>
    <t>смена дверных приборов, наличников, замков, ремонт дверных коробок - 2,55 т.р.</t>
  </si>
  <si>
    <t>окраска мусорных баков - 0,67 т.р.</t>
  </si>
  <si>
    <t>прочие - 0,76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</si>
  <si>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Молодежная,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</si>
  <si>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</si>
  <si>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</si>
  <si>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</si>
  <si>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</si>
  <si>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</si>
  <si>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</si>
  <si>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</si>
  <si>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</si>
  <si>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</si>
  <si>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</si>
  <si>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</si>
  <si>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</si>
  <si>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</si>
  <si>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</si>
  <si>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</si>
  <si>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</si>
  <si>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д.6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</si>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</sst>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20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C30" zoomScaleNormal="100" workbookViewId="0">
      <selection activeCell="D43" sqref="D4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0" width="10.710937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4.25" x14ac:dyDescent="0.2">
      <c r="C17" s="43" t="s">
        <v>1</v>
      </c>
      <c r="D17" s="43"/>
      <c r="E17" s="43"/>
      <c r="F17" s="43"/>
      <c r="G17" s="43"/>
      <c r="H17" s="43"/>
      <c r="I17" s="43"/>
    </row>
    <row r="18" spans="3:9" x14ac:dyDescent="0.2">
      <c r="C18" s="44" t="s">
        <v>2</v>
      </c>
      <c r="D18" s="44"/>
      <c r="E18" s="44"/>
      <c r="F18" s="44"/>
      <c r="G18" s="44"/>
      <c r="H18" s="44"/>
      <c r="I18" s="44"/>
    </row>
    <row r="19" spans="3:9" x14ac:dyDescent="0.2">
      <c r="C19" s="44" t="s">
        <v>3</v>
      </c>
      <c r="D19" s="44"/>
      <c r="E19" s="44"/>
      <c r="F19" s="44"/>
      <c r="G19" s="44"/>
      <c r="H19" s="44"/>
      <c r="I19" s="44"/>
    </row>
    <row r="20" spans="3:9" ht="6" customHeight="1" thickBot="1" x14ac:dyDescent="0.25">
      <c r="C20" s="45"/>
      <c r="D20" s="45"/>
      <c r="E20" s="45"/>
      <c r="F20" s="45"/>
      <c r="G20" s="45"/>
      <c r="H20" s="45"/>
      <c r="I20" s="45"/>
    </row>
    <row r="21" spans="3:9" ht="37.5" customHeight="1" thickBot="1" x14ac:dyDescent="0.25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 x14ac:dyDescent="0.25">
      <c r="C22" s="46" t="s">
        <v>11</v>
      </c>
      <c r="D22" s="47"/>
      <c r="E22" s="47"/>
      <c r="F22" s="47"/>
      <c r="G22" s="47"/>
      <c r="H22" s="47"/>
      <c r="I22" s="48"/>
    </row>
    <row r="23" spans="3:9" ht="13.5" customHeight="1" thickBot="1" x14ac:dyDescent="0.25">
      <c r="C23" s="12" t="s">
        <v>12</v>
      </c>
      <c r="D23" s="13">
        <v>617405.98000000045</v>
      </c>
      <c r="E23" s="14">
        <f>962460.4+3201755.52-463955.86</f>
        <v>3700260.06</v>
      </c>
      <c r="F23" s="14">
        <f>653867.08+45689.56+129524.17+2876214.96</f>
        <v>3705295.77</v>
      </c>
      <c r="G23" s="14">
        <f>2452108.71+1149008.03</f>
        <v>3601116.74</v>
      </c>
      <c r="H23" s="14">
        <f>+D23+E23-F23</f>
        <v>612370.27000000095</v>
      </c>
      <c r="I23" s="40" t="s">
        <v>13</v>
      </c>
    </row>
    <row r="24" spans="3:9" ht="13.5" customHeight="1" thickBot="1" x14ac:dyDescent="0.25">
      <c r="C24" s="12" t="s">
        <v>14</v>
      </c>
      <c r="D24" s="13">
        <v>351938.85000000009</v>
      </c>
      <c r="E24" s="15">
        <f>531788.1-8810.21+194278.92-990.97+821414.27-28802.51</f>
        <v>1508877.5999999999</v>
      </c>
      <c r="F24" s="15">
        <f>615275.71+90003.87+35848.73+798649.15</f>
        <v>1539777.46</v>
      </c>
      <c r="G24" s="14">
        <f>601966.88+952525.46</f>
        <v>1554492.3399999999</v>
      </c>
      <c r="H24" s="14">
        <f>+D24+E24-F24</f>
        <v>321038.99</v>
      </c>
      <c r="I24" s="41"/>
    </row>
    <row r="25" spans="3:9" ht="13.5" customHeight="1" thickBot="1" x14ac:dyDescent="0.25">
      <c r="C25" s="12" t="s">
        <v>15</v>
      </c>
      <c r="D25" s="13">
        <v>203433.38000000012</v>
      </c>
      <c r="E25" s="15">
        <f>866651.67-18309.78-343.39</f>
        <v>847998.5</v>
      </c>
      <c r="F25" s="15">
        <f>864658.45+21892.66</f>
        <v>886551.11</v>
      </c>
      <c r="G25" s="14">
        <v>881088.83</v>
      </c>
      <c r="H25" s="14">
        <f>+D25+E25-F25</f>
        <v>164880.77000000014</v>
      </c>
      <c r="I25" s="41"/>
    </row>
    <row r="26" spans="3:9" ht="13.5" customHeight="1" thickBot="1" x14ac:dyDescent="0.25">
      <c r="C26" s="12" t="s">
        <v>16</v>
      </c>
      <c r="D26" s="13">
        <v>114277.92000000022</v>
      </c>
      <c r="E26" s="15">
        <f>119125.27-1864.51+94195.31-1338.5+304265.43-6415.2-115.67</f>
        <v>507852.13</v>
      </c>
      <c r="F26" s="15">
        <f>113717.57+4474+93658.63+302836.29+7374.27</f>
        <v>522060.76</v>
      </c>
      <c r="G26" s="14">
        <f>+E26</f>
        <v>507852.13</v>
      </c>
      <c r="H26" s="14">
        <f>+D26+E26-F26</f>
        <v>100069.29000000027</v>
      </c>
      <c r="I26" s="41"/>
    </row>
    <row r="27" spans="3:9" ht="13.5" customHeight="1" thickBot="1" x14ac:dyDescent="0.25">
      <c r="C27" s="12" t="s">
        <v>17</v>
      </c>
      <c r="D27" s="13">
        <v>10581.440000000002</v>
      </c>
      <c r="E27" s="15">
        <f>32991.57+22097.93+25078.33+0.07</f>
        <v>80167.900000000009</v>
      </c>
      <c r="F27" s="15">
        <f>33249.79+23796.05+256.55+26974.13+600.02+33.61</f>
        <v>84910.150000000009</v>
      </c>
      <c r="G27" s="14">
        <f>+E27+96283.14</f>
        <v>176451.04</v>
      </c>
      <c r="H27" s="14">
        <f>+D27+E27-F27</f>
        <v>5839.1900000000023</v>
      </c>
      <c r="I27" s="42"/>
    </row>
    <row r="28" spans="3:9" ht="13.5" customHeight="1" thickBot="1" x14ac:dyDescent="0.25">
      <c r="C28" s="12" t="s">
        <v>18</v>
      </c>
      <c r="D28" s="16">
        <f>SUM(D23:D27)</f>
        <v>1297637.5700000008</v>
      </c>
      <c r="E28" s="16">
        <f>SUM(E23:E27)</f>
        <v>6645156.1900000004</v>
      </c>
      <c r="F28" s="16">
        <f>SUM(F23:F27)</f>
        <v>6738595.2500000009</v>
      </c>
      <c r="G28" s="16">
        <f>SUM(G23:G27)</f>
        <v>6721001.0800000001</v>
      </c>
      <c r="H28" s="16">
        <f>SUM(H23:H27)</f>
        <v>1204198.5100000014</v>
      </c>
      <c r="I28" s="12"/>
    </row>
    <row r="29" spans="3:9" ht="13.5" customHeight="1" thickBot="1" x14ac:dyDescent="0.25">
      <c r="C29" s="47" t="s">
        <v>19</v>
      </c>
      <c r="D29" s="47"/>
      <c r="E29" s="47"/>
      <c r="F29" s="47"/>
      <c r="G29" s="47"/>
      <c r="H29" s="47"/>
      <c r="I29" s="47"/>
    </row>
    <row r="30" spans="3:9" ht="38.25" customHeight="1" thickBot="1" x14ac:dyDescent="0.25">
      <c r="C30" s="17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8" t="s">
        <v>20</v>
      </c>
    </row>
    <row r="31" spans="3:9" ht="24.95" customHeight="1" thickBot="1" x14ac:dyDescent="0.25">
      <c r="C31" s="9" t="s">
        <v>21</v>
      </c>
      <c r="D31" s="19">
        <v>372904.78000000073</v>
      </c>
      <c r="E31" s="20">
        <v>2594324</v>
      </c>
      <c r="F31" s="20">
        <v>2646112.7999999998</v>
      </c>
      <c r="G31" s="20">
        <f>+E31</f>
        <v>2594324</v>
      </c>
      <c r="H31" s="20">
        <f t="shared" ref="H31:H37" si="0">+D31+E31-F31</f>
        <v>321115.98000000091</v>
      </c>
      <c r="I31" s="49" t="s">
        <v>22</v>
      </c>
    </row>
    <row r="32" spans="3:9" ht="24.95" customHeight="1" thickBot="1" x14ac:dyDescent="0.25">
      <c r="C32" s="12" t="s">
        <v>23</v>
      </c>
      <c r="D32" s="13">
        <v>76194.110000000161</v>
      </c>
      <c r="E32" s="14">
        <v>508388.76</v>
      </c>
      <c r="F32" s="14">
        <v>518705.79</v>
      </c>
      <c r="G32" s="20">
        <v>764766.89</v>
      </c>
      <c r="H32" s="20">
        <f t="shared" si="0"/>
        <v>65877.080000000133</v>
      </c>
      <c r="I32" s="50"/>
    </row>
    <row r="33" spans="3:9" ht="13.5" customHeight="1" thickBot="1" x14ac:dyDescent="0.25">
      <c r="C33" s="17" t="s">
        <v>24</v>
      </c>
      <c r="D33" s="21">
        <v>76519.170000000042</v>
      </c>
      <c r="E33" s="14">
        <v>477495.09</v>
      </c>
      <c r="F33" s="14">
        <v>512611.07</v>
      </c>
      <c r="G33" s="20">
        <v>0</v>
      </c>
      <c r="H33" s="20">
        <f t="shared" si="0"/>
        <v>41403.19</v>
      </c>
      <c r="I33" s="22"/>
    </row>
    <row r="34" spans="3:9" ht="23.25" customHeight="1" thickBot="1" x14ac:dyDescent="0.25">
      <c r="C34" s="12" t="s">
        <v>25</v>
      </c>
      <c r="D34" s="13">
        <v>52369.629999999946</v>
      </c>
      <c r="E34" s="14">
        <v>368790.04</v>
      </c>
      <c r="F34" s="14">
        <v>375571.45</v>
      </c>
      <c r="G34" s="20">
        <f>+E34</f>
        <v>368790.04</v>
      </c>
      <c r="H34" s="20">
        <f t="shared" si="0"/>
        <v>45588.219999999914</v>
      </c>
      <c r="I34" s="22" t="s">
        <v>26</v>
      </c>
    </row>
    <row r="35" spans="3:9" ht="14.25" customHeight="1" thickBot="1" x14ac:dyDescent="0.25">
      <c r="C35" s="12" t="s">
        <v>27</v>
      </c>
      <c r="D35" s="13">
        <v>78601.189999999944</v>
      </c>
      <c r="E35" s="14">
        <v>551156.93999999994</v>
      </c>
      <c r="F35" s="14">
        <v>561768.19999999995</v>
      </c>
      <c r="G35" s="20">
        <v>462595.81</v>
      </c>
      <c r="H35" s="20">
        <f t="shared" si="0"/>
        <v>67989.929999999935</v>
      </c>
      <c r="I35" s="23" t="s">
        <v>28</v>
      </c>
    </row>
    <row r="36" spans="3:9" ht="27" customHeight="1" thickBot="1" x14ac:dyDescent="0.25">
      <c r="C36" s="12" t="s">
        <v>29</v>
      </c>
      <c r="D36" s="13">
        <v>3797.2200000000048</v>
      </c>
      <c r="E36" s="15">
        <v>26189.86</v>
      </c>
      <c r="F36" s="15">
        <v>26699.06</v>
      </c>
      <c r="G36" s="20">
        <f>+E36</f>
        <v>26189.86</v>
      </c>
      <c r="H36" s="20">
        <f t="shared" si="0"/>
        <v>3288.0200000000041</v>
      </c>
      <c r="I36" s="23" t="s">
        <v>30</v>
      </c>
    </row>
    <row r="37" spans="3:9" ht="13.5" customHeight="1" thickBot="1" x14ac:dyDescent="0.25">
      <c r="C37" s="17" t="s">
        <v>31</v>
      </c>
      <c r="D37" s="13">
        <v>58470.539999999921</v>
      </c>
      <c r="E37" s="15">
        <f>354476.32-13906.67</f>
        <v>340569.65</v>
      </c>
      <c r="F37" s="15">
        <v>346692.43</v>
      </c>
      <c r="G37" s="20">
        <f>+E37</f>
        <v>340569.65</v>
      </c>
      <c r="H37" s="20">
        <f t="shared" si="0"/>
        <v>52347.759999999951</v>
      </c>
      <c r="I37" s="22"/>
    </row>
    <row r="38" spans="3:9" ht="13.5" customHeight="1" thickBot="1" x14ac:dyDescent="0.25">
      <c r="C38" s="12" t="s">
        <v>32</v>
      </c>
      <c r="D38" s="13">
        <v>14993.61</v>
      </c>
      <c r="E38" s="15">
        <v>115549.62</v>
      </c>
      <c r="F38" s="15">
        <v>117312.84</v>
      </c>
      <c r="G38" s="20">
        <f>+E38</f>
        <v>115549.62</v>
      </c>
      <c r="H38" s="20">
        <f>+D38+E38-F38</f>
        <v>13230.39</v>
      </c>
      <c r="I38" s="23" t="s">
        <v>33</v>
      </c>
    </row>
    <row r="39" spans="3:9" s="25" customFormat="1" ht="13.5" customHeight="1" thickBot="1" x14ac:dyDescent="0.25">
      <c r="C39" s="12" t="s">
        <v>18</v>
      </c>
      <c r="D39" s="16">
        <f>SUM(D31:D38)</f>
        <v>733850.2500000007</v>
      </c>
      <c r="E39" s="16">
        <f>SUM(E31:E38)</f>
        <v>4982463.9600000009</v>
      </c>
      <c r="F39" s="16">
        <f>SUM(F31:F38)</f>
        <v>5105473.6399999987</v>
      </c>
      <c r="G39" s="16">
        <f>SUM(G31:G38)</f>
        <v>4672785.870000001</v>
      </c>
      <c r="H39" s="16">
        <f>SUM(H31:H38)</f>
        <v>610840.57000000088</v>
      </c>
      <c r="I39" s="24"/>
    </row>
    <row r="40" spans="3:9" ht="13.5" customHeight="1" thickBot="1" x14ac:dyDescent="0.25">
      <c r="C40" s="51" t="s">
        <v>34</v>
      </c>
      <c r="D40" s="51"/>
      <c r="E40" s="51"/>
      <c r="F40" s="51"/>
      <c r="G40" s="51"/>
      <c r="H40" s="51"/>
      <c r="I40" s="51"/>
    </row>
    <row r="41" spans="3:9" ht="26.25" customHeight="1" thickBot="1" x14ac:dyDescent="0.25">
      <c r="C41" s="26" t="s">
        <v>35</v>
      </c>
      <c r="D41" s="52" t="s">
        <v>36</v>
      </c>
      <c r="E41" s="53"/>
      <c r="F41" s="53"/>
      <c r="G41" s="53"/>
      <c r="H41" s="54"/>
      <c r="I41" s="27" t="s">
        <v>37</v>
      </c>
    </row>
    <row r="42" spans="3:9" ht="26.25" customHeight="1" thickBot="1" x14ac:dyDescent="0.25">
      <c r="C42" s="26" t="s">
        <v>38</v>
      </c>
      <c r="D42" s="52" t="s">
        <v>39</v>
      </c>
      <c r="E42" s="53"/>
      <c r="F42" s="53"/>
      <c r="G42" s="53"/>
      <c r="H42" s="54"/>
      <c r="I42" s="28" t="s">
        <v>38</v>
      </c>
    </row>
    <row r="43" spans="3:9" ht="14.25" customHeight="1" x14ac:dyDescent="0.3">
      <c r="C43" s="29" t="s">
        <v>40</v>
      </c>
      <c r="D43" s="29"/>
      <c r="E43" s="29"/>
      <c r="F43" s="29"/>
      <c r="G43" s="29"/>
      <c r="H43" s="30">
        <f>+H28+H39</f>
        <v>1815039.0800000024</v>
      </c>
    </row>
    <row r="44" spans="3:9" ht="12" customHeight="1" x14ac:dyDescent="0.25">
      <c r="C44" s="32" t="s">
        <v>41</v>
      </c>
      <c r="D44" s="32"/>
      <c r="F44" s="33"/>
      <c r="G44" s="33"/>
      <c r="H44" s="33"/>
      <c r="I44" s="33"/>
    </row>
    <row r="45" spans="3:9" ht="12.75" customHeight="1" x14ac:dyDescent="0.2">
      <c r="C45" s="34" t="s">
        <v>42</v>
      </c>
    </row>
    <row r="46" spans="3:9" x14ac:dyDescent="0.2">
      <c r="C46" s="2"/>
      <c r="D46" s="2"/>
      <c r="E46" s="2"/>
      <c r="F46" s="2"/>
      <c r="G46" s="2"/>
      <c r="H46" s="2"/>
    </row>
  </sheetData>
  <mergeCells count="11">
    <mergeCell ref="C29:I29"/>
    <mergeCell ref="I31:I32"/>
    <mergeCell ref="C40:I40"/>
    <mergeCell ref="D41:H41"/>
    <mergeCell ref="D42:H42"/>
    <mergeCell ref="I23:I27"/>
    <mergeCell ref="C17:I17"/>
    <mergeCell ref="C18:I18"/>
    <mergeCell ref="C19:I19"/>
    <mergeCell ref="C20:I20"/>
    <mergeCell ref="C22:I2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6" zoomScaleNormal="100" zoomScaleSheetLayoutView="120" workbookViewId="0">
      <selection activeCell="F31" sqref="F31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4.2851562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4.2851562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4.2851562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4.2851562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4.2851562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4.2851562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4.2851562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4.2851562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4.2851562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4.2851562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4.2851562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4.2851562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4.2851562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4.2851562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4.2851562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4.2851562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4.2851562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4.2851562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4.2851562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4.2851562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4.2851562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4.2851562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4.2851562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4.2851562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4.2851562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4.2851562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4.2851562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4.2851562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4.2851562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4.2851562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4.2851562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4.2851562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4.2851562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4.2851562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4.2851562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4.2851562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4.2851562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4.2851562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4.2851562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4.2851562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4.2851562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4.2851562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4.2851562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4.2851562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4.2851562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4.2851562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4.2851562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4.2851562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4.2851562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4.2851562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4.2851562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4.2851562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4.2851562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4.2851562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4.2851562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4.2851562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4.2851562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4.2851562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4.2851562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4.2851562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4.2851562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4.2851562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4.2851562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4.28515625" style="35" customWidth="1"/>
    <col min="16138" max="16384" width="9.140625" style="35"/>
  </cols>
  <sheetData>
    <row r="13" spans="1:9" x14ac:dyDescent="0.25">
      <c r="A13" s="55" t="s">
        <v>43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44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45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36" t="s">
        <v>46</v>
      </c>
      <c r="B16" s="36" t="s">
        <v>47</v>
      </c>
      <c r="C16" s="36" t="s">
        <v>48</v>
      </c>
      <c r="D16" s="36" t="s">
        <v>49</v>
      </c>
      <c r="E16" s="36" t="s">
        <v>50</v>
      </c>
      <c r="F16" s="37" t="s">
        <v>51</v>
      </c>
      <c r="G16" s="37" t="s">
        <v>52</v>
      </c>
      <c r="H16" s="36" t="s">
        <v>53</v>
      </c>
      <c r="I16" s="36" t="s">
        <v>54</v>
      </c>
    </row>
    <row r="17" spans="1:9" x14ac:dyDescent="0.25">
      <c r="A17" s="38" t="s">
        <v>55</v>
      </c>
      <c r="B17" s="39">
        <v>-56.427340000000015</v>
      </c>
      <c r="C17" s="39"/>
      <c r="D17" s="39">
        <v>508.38875999999999</v>
      </c>
      <c r="E17" s="39">
        <v>518.70578999999998</v>
      </c>
      <c r="F17" s="39">
        <f>6.48+3.11011</f>
        <v>9.590110000000001</v>
      </c>
      <c r="G17" s="39">
        <v>764.76688999999999</v>
      </c>
      <c r="H17" s="39">
        <v>65.877080000000007</v>
      </c>
      <c r="I17" s="39">
        <f>B17+D17+F17-G17</f>
        <v>-303.21536000000003</v>
      </c>
    </row>
    <row r="19" spans="1:9" x14ac:dyDescent="0.25">
      <c r="A19" s="35" t="s">
        <v>56</v>
      </c>
    </row>
    <row r="20" spans="1:9" x14ac:dyDescent="0.25">
      <c r="A20" s="35" t="s">
        <v>57</v>
      </c>
    </row>
    <row r="21" spans="1:9" x14ac:dyDescent="0.25">
      <c r="A21" s="35" t="s">
        <v>58</v>
      </c>
    </row>
    <row r="22" spans="1:9" x14ac:dyDescent="0.25">
      <c r="A22" s="35" t="s">
        <v>59</v>
      </c>
    </row>
    <row r="23" spans="1:9" x14ac:dyDescent="0.25">
      <c r="A23" s="35" t="s">
        <v>60</v>
      </c>
    </row>
    <row r="24" spans="1:9" x14ac:dyDescent="0.25">
      <c r="A24" s="35" t="s">
        <v>61</v>
      </c>
    </row>
    <row r="25" spans="1:9" x14ac:dyDescent="0.25">
      <c r="A25" s="35" t="s">
        <v>62</v>
      </c>
    </row>
    <row r="26" spans="1:9" x14ac:dyDescent="0.25">
      <c r="A26" s="35" t="s">
        <v>63</v>
      </c>
    </row>
    <row r="27" spans="1:9" x14ac:dyDescent="0.25">
      <c r="A27" s="35" t="s">
        <v>64</v>
      </c>
    </row>
    <row r="28" spans="1:9" x14ac:dyDescent="0.25">
      <c r="A28" s="35" t="s">
        <v>65</v>
      </c>
    </row>
    <row r="29" spans="1:9" x14ac:dyDescent="0.25">
      <c r="A29" s="35" t="s">
        <v>66</v>
      </c>
    </row>
    <row r="30" spans="1:9" x14ac:dyDescent="0.25">
      <c r="A30" s="35" t="s">
        <v>67</v>
      </c>
    </row>
    <row r="31" spans="1:9" x14ac:dyDescent="0.25">
      <c r="A31" s="35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B1" zoomScaleNormal="100" workbookViewId="0">
      <selection activeCell="C21" sqref="C21"/>
    </sheetView>
  </sheetViews>
  <sheetFormatPr defaultRowHeight="12.75" x14ac:dyDescent="0.2"/>
  <cols>
    <col min="1" max="1" width="5.5703125" customWidth="1"/>
    <col min="2" max="2" width="26.5703125" customWidth="1"/>
    <col min="3" max="3" width="40.28515625" customWidth="1"/>
    <col min="4" max="4" width="19.28515625" customWidth="1"/>
    <col min="5" max="5" width="24.140625" customWidth="1"/>
    <col min="6" max="6" width="22.5703125" customWidth="1"/>
    <col min="7" max="7" width="11.28515625" customWidth="1"/>
    <col min="8" max="8" width="20.5703125" hidden="1" customWidth="1"/>
    <col min="257" max="257" width="5.5703125" customWidth="1"/>
    <col min="258" max="258" width="26.5703125" customWidth="1"/>
    <col min="259" max="259" width="40.28515625" customWidth="1"/>
    <col min="260" max="260" width="19.28515625" customWidth="1"/>
    <col min="261" max="261" width="24.140625" customWidth="1"/>
    <col min="262" max="262" width="22.5703125" customWidth="1"/>
    <col min="263" max="263" width="11.28515625" customWidth="1"/>
    <col min="264" max="264" width="0" hidden="1" customWidth="1"/>
    <col min="513" max="513" width="5.5703125" customWidth="1"/>
    <col min="514" max="514" width="26.5703125" customWidth="1"/>
    <col min="515" max="515" width="40.28515625" customWidth="1"/>
    <col min="516" max="516" width="19.28515625" customWidth="1"/>
    <col min="517" max="517" width="24.140625" customWidth="1"/>
    <col min="518" max="518" width="22.5703125" customWidth="1"/>
    <col min="519" max="519" width="11.28515625" customWidth="1"/>
    <col min="520" max="520" width="0" hidden="1" customWidth="1"/>
    <col min="769" max="769" width="5.5703125" customWidth="1"/>
    <col min="770" max="770" width="26.5703125" customWidth="1"/>
    <col min="771" max="771" width="40.28515625" customWidth="1"/>
    <col min="772" max="772" width="19.28515625" customWidth="1"/>
    <col min="773" max="773" width="24.140625" customWidth="1"/>
    <col min="774" max="774" width="22.5703125" customWidth="1"/>
    <col min="775" max="775" width="11.28515625" customWidth="1"/>
    <col min="776" max="776" width="0" hidden="1" customWidth="1"/>
    <col min="1025" max="1025" width="5.5703125" customWidth="1"/>
    <col min="1026" max="1026" width="26.5703125" customWidth="1"/>
    <col min="1027" max="1027" width="40.28515625" customWidth="1"/>
    <col min="1028" max="1028" width="19.28515625" customWidth="1"/>
    <col min="1029" max="1029" width="24.140625" customWidth="1"/>
    <col min="1030" max="1030" width="22.5703125" customWidth="1"/>
    <col min="1031" max="1031" width="11.28515625" customWidth="1"/>
    <col min="1032" max="1032" width="0" hidden="1" customWidth="1"/>
    <col min="1281" max="1281" width="5.5703125" customWidth="1"/>
    <col min="1282" max="1282" width="26.5703125" customWidth="1"/>
    <col min="1283" max="1283" width="40.28515625" customWidth="1"/>
    <col min="1284" max="1284" width="19.28515625" customWidth="1"/>
    <col min="1285" max="1285" width="24.140625" customWidth="1"/>
    <col min="1286" max="1286" width="22.5703125" customWidth="1"/>
    <col min="1287" max="1287" width="11.28515625" customWidth="1"/>
    <col min="1288" max="1288" width="0" hidden="1" customWidth="1"/>
    <col min="1537" max="1537" width="5.5703125" customWidth="1"/>
    <col min="1538" max="1538" width="26.5703125" customWidth="1"/>
    <col min="1539" max="1539" width="40.28515625" customWidth="1"/>
    <col min="1540" max="1540" width="19.28515625" customWidth="1"/>
    <col min="1541" max="1541" width="24.140625" customWidth="1"/>
    <col min="1542" max="1542" width="22.5703125" customWidth="1"/>
    <col min="1543" max="1543" width="11.28515625" customWidth="1"/>
    <col min="1544" max="1544" width="0" hidden="1" customWidth="1"/>
    <col min="1793" max="1793" width="5.5703125" customWidth="1"/>
    <col min="1794" max="1794" width="26.5703125" customWidth="1"/>
    <col min="1795" max="1795" width="40.28515625" customWidth="1"/>
    <col min="1796" max="1796" width="19.28515625" customWidth="1"/>
    <col min="1797" max="1797" width="24.140625" customWidth="1"/>
    <col min="1798" max="1798" width="22.5703125" customWidth="1"/>
    <col min="1799" max="1799" width="11.28515625" customWidth="1"/>
    <col min="1800" max="1800" width="0" hidden="1" customWidth="1"/>
    <col min="2049" max="2049" width="5.5703125" customWidth="1"/>
    <col min="2050" max="2050" width="26.5703125" customWidth="1"/>
    <col min="2051" max="2051" width="40.28515625" customWidth="1"/>
    <col min="2052" max="2052" width="19.28515625" customWidth="1"/>
    <col min="2053" max="2053" width="24.140625" customWidth="1"/>
    <col min="2054" max="2054" width="22.5703125" customWidth="1"/>
    <col min="2055" max="2055" width="11.28515625" customWidth="1"/>
    <col min="2056" max="2056" width="0" hidden="1" customWidth="1"/>
    <col min="2305" max="2305" width="5.5703125" customWidth="1"/>
    <col min="2306" max="2306" width="26.5703125" customWidth="1"/>
    <col min="2307" max="2307" width="40.28515625" customWidth="1"/>
    <col min="2308" max="2308" width="19.28515625" customWidth="1"/>
    <col min="2309" max="2309" width="24.140625" customWidth="1"/>
    <col min="2310" max="2310" width="22.5703125" customWidth="1"/>
    <col min="2311" max="2311" width="11.28515625" customWidth="1"/>
    <col min="2312" max="2312" width="0" hidden="1" customWidth="1"/>
    <col min="2561" max="2561" width="5.5703125" customWidth="1"/>
    <col min="2562" max="2562" width="26.5703125" customWidth="1"/>
    <col min="2563" max="2563" width="40.28515625" customWidth="1"/>
    <col min="2564" max="2564" width="19.28515625" customWidth="1"/>
    <col min="2565" max="2565" width="24.140625" customWidth="1"/>
    <col min="2566" max="2566" width="22.5703125" customWidth="1"/>
    <col min="2567" max="2567" width="11.28515625" customWidth="1"/>
    <col min="2568" max="2568" width="0" hidden="1" customWidth="1"/>
    <col min="2817" max="2817" width="5.5703125" customWidth="1"/>
    <col min="2818" max="2818" width="26.5703125" customWidth="1"/>
    <col min="2819" max="2819" width="40.28515625" customWidth="1"/>
    <col min="2820" max="2820" width="19.28515625" customWidth="1"/>
    <col min="2821" max="2821" width="24.140625" customWidth="1"/>
    <col min="2822" max="2822" width="22.5703125" customWidth="1"/>
    <col min="2823" max="2823" width="11.28515625" customWidth="1"/>
    <col min="2824" max="2824" width="0" hidden="1" customWidth="1"/>
    <col min="3073" max="3073" width="5.5703125" customWidth="1"/>
    <col min="3074" max="3074" width="26.5703125" customWidth="1"/>
    <col min="3075" max="3075" width="40.28515625" customWidth="1"/>
    <col min="3076" max="3076" width="19.28515625" customWidth="1"/>
    <col min="3077" max="3077" width="24.140625" customWidth="1"/>
    <col min="3078" max="3078" width="22.5703125" customWidth="1"/>
    <col min="3079" max="3079" width="11.28515625" customWidth="1"/>
    <col min="3080" max="3080" width="0" hidden="1" customWidth="1"/>
    <col min="3329" max="3329" width="5.5703125" customWidth="1"/>
    <col min="3330" max="3330" width="26.5703125" customWidth="1"/>
    <col min="3331" max="3331" width="40.28515625" customWidth="1"/>
    <col min="3332" max="3332" width="19.28515625" customWidth="1"/>
    <col min="3333" max="3333" width="24.140625" customWidth="1"/>
    <col min="3334" max="3334" width="22.5703125" customWidth="1"/>
    <col min="3335" max="3335" width="11.28515625" customWidth="1"/>
    <col min="3336" max="3336" width="0" hidden="1" customWidth="1"/>
    <col min="3585" max="3585" width="5.5703125" customWidth="1"/>
    <col min="3586" max="3586" width="26.5703125" customWidth="1"/>
    <col min="3587" max="3587" width="40.28515625" customWidth="1"/>
    <col min="3588" max="3588" width="19.28515625" customWidth="1"/>
    <col min="3589" max="3589" width="24.140625" customWidth="1"/>
    <col min="3590" max="3590" width="22.5703125" customWidth="1"/>
    <col min="3591" max="3591" width="11.28515625" customWidth="1"/>
    <col min="3592" max="3592" width="0" hidden="1" customWidth="1"/>
    <col min="3841" max="3841" width="5.5703125" customWidth="1"/>
    <col min="3842" max="3842" width="26.5703125" customWidth="1"/>
    <col min="3843" max="3843" width="40.28515625" customWidth="1"/>
    <col min="3844" max="3844" width="19.28515625" customWidth="1"/>
    <col min="3845" max="3845" width="24.140625" customWidth="1"/>
    <col min="3846" max="3846" width="22.5703125" customWidth="1"/>
    <col min="3847" max="3847" width="11.28515625" customWidth="1"/>
    <col min="3848" max="3848" width="0" hidden="1" customWidth="1"/>
    <col min="4097" max="4097" width="5.5703125" customWidth="1"/>
    <col min="4098" max="4098" width="26.5703125" customWidth="1"/>
    <col min="4099" max="4099" width="40.28515625" customWidth="1"/>
    <col min="4100" max="4100" width="19.28515625" customWidth="1"/>
    <col min="4101" max="4101" width="24.140625" customWidth="1"/>
    <col min="4102" max="4102" width="22.5703125" customWidth="1"/>
    <col min="4103" max="4103" width="11.28515625" customWidth="1"/>
    <col min="4104" max="4104" width="0" hidden="1" customWidth="1"/>
    <col min="4353" max="4353" width="5.5703125" customWidth="1"/>
    <col min="4354" max="4354" width="26.5703125" customWidth="1"/>
    <col min="4355" max="4355" width="40.28515625" customWidth="1"/>
    <col min="4356" max="4356" width="19.28515625" customWidth="1"/>
    <col min="4357" max="4357" width="24.140625" customWidth="1"/>
    <col min="4358" max="4358" width="22.5703125" customWidth="1"/>
    <col min="4359" max="4359" width="11.28515625" customWidth="1"/>
    <col min="4360" max="4360" width="0" hidden="1" customWidth="1"/>
    <col min="4609" max="4609" width="5.5703125" customWidth="1"/>
    <col min="4610" max="4610" width="26.5703125" customWidth="1"/>
    <col min="4611" max="4611" width="40.28515625" customWidth="1"/>
    <col min="4612" max="4612" width="19.28515625" customWidth="1"/>
    <col min="4613" max="4613" width="24.140625" customWidth="1"/>
    <col min="4614" max="4614" width="22.5703125" customWidth="1"/>
    <col min="4615" max="4615" width="11.28515625" customWidth="1"/>
    <col min="4616" max="4616" width="0" hidden="1" customWidth="1"/>
    <col min="4865" max="4865" width="5.5703125" customWidth="1"/>
    <col min="4866" max="4866" width="26.5703125" customWidth="1"/>
    <col min="4867" max="4867" width="40.28515625" customWidth="1"/>
    <col min="4868" max="4868" width="19.28515625" customWidth="1"/>
    <col min="4869" max="4869" width="24.140625" customWidth="1"/>
    <col min="4870" max="4870" width="22.5703125" customWidth="1"/>
    <col min="4871" max="4871" width="11.28515625" customWidth="1"/>
    <col min="4872" max="4872" width="0" hidden="1" customWidth="1"/>
    <col min="5121" max="5121" width="5.5703125" customWidth="1"/>
    <col min="5122" max="5122" width="26.5703125" customWidth="1"/>
    <col min="5123" max="5123" width="40.28515625" customWidth="1"/>
    <col min="5124" max="5124" width="19.28515625" customWidth="1"/>
    <col min="5125" max="5125" width="24.140625" customWidth="1"/>
    <col min="5126" max="5126" width="22.5703125" customWidth="1"/>
    <col min="5127" max="5127" width="11.28515625" customWidth="1"/>
    <col min="5128" max="5128" width="0" hidden="1" customWidth="1"/>
    <col min="5377" max="5377" width="5.5703125" customWidth="1"/>
    <col min="5378" max="5378" width="26.5703125" customWidth="1"/>
    <col min="5379" max="5379" width="40.28515625" customWidth="1"/>
    <col min="5380" max="5380" width="19.28515625" customWidth="1"/>
    <col min="5381" max="5381" width="24.140625" customWidth="1"/>
    <col min="5382" max="5382" width="22.5703125" customWidth="1"/>
    <col min="5383" max="5383" width="11.28515625" customWidth="1"/>
    <col min="5384" max="5384" width="0" hidden="1" customWidth="1"/>
    <col min="5633" max="5633" width="5.5703125" customWidth="1"/>
    <col min="5634" max="5634" width="26.5703125" customWidth="1"/>
    <col min="5635" max="5635" width="40.28515625" customWidth="1"/>
    <col min="5636" max="5636" width="19.28515625" customWidth="1"/>
    <col min="5637" max="5637" width="24.140625" customWidth="1"/>
    <col min="5638" max="5638" width="22.5703125" customWidth="1"/>
    <col min="5639" max="5639" width="11.28515625" customWidth="1"/>
    <col min="5640" max="5640" width="0" hidden="1" customWidth="1"/>
    <col min="5889" max="5889" width="5.5703125" customWidth="1"/>
    <col min="5890" max="5890" width="26.5703125" customWidth="1"/>
    <col min="5891" max="5891" width="40.28515625" customWidth="1"/>
    <col min="5892" max="5892" width="19.28515625" customWidth="1"/>
    <col min="5893" max="5893" width="24.140625" customWidth="1"/>
    <col min="5894" max="5894" width="22.5703125" customWidth="1"/>
    <col min="5895" max="5895" width="11.28515625" customWidth="1"/>
    <col min="5896" max="5896" width="0" hidden="1" customWidth="1"/>
    <col min="6145" max="6145" width="5.5703125" customWidth="1"/>
    <col min="6146" max="6146" width="26.5703125" customWidth="1"/>
    <col min="6147" max="6147" width="40.28515625" customWidth="1"/>
    <col min="6148" max="6148" width="19.28515625" customWidth="1"/>
    <col min="6149" max="6149" width="24.140625" customWidth="1"/>
    <col min="6150" max="6150" width="22.5703125" customWidth="1"/>
    <col min="6151" max="6151" width="11.28515625" customWidth="1"/>
    <col min="6152" max="6152" width="0" hidden="1" customWidth="1"/>
    <col min="6401" max="6401" width="5.5703125" customWidth="1"/>
    <col min="6402" max="6402" width="26.5703125" customWidth="1"/>
    <col min="6403" max="6403" width="40.28515625" customWidth="1"/>
    <col min="6404" max="6404" width="19.28515625" customWidth="1"/>
    <col min="6405" max="6405" width="24.140625" customWidth="1"/>
    <col min="6406" max="6406" width="22.5703125" customWidth="1"/>
    <col min="6407" max="6407" width="11.28515625" customWidth="1"/>
    <col min="6408" max="6408" width="0" hidden="1" customWidth="1"/>
    <col min="6657" max="6657" width="5.5703125" customWidth="1"/>
    <col min="6658" max="6658" width="26.5703125" customWidth="1"/>
    <col min="6659" max="6659" width="40.28515625" customWidth="1"/>
    <col min="6660" max="6660" width="19.28515625" customWidth="1"/>
    <col min="6661" max="6661" width="24.140625" customWidth="1"/>
    <col min="6662" max="6662" width="22.5703125" customWidth="1"/>
    <col min="6663" max="6663" width="11.28515625" customWidth="1"/>
    <col min="6664" max="6664" width="0" hidden="1" customWidth="1"/>
    <col min="6913" max="6913" width="5.5703125" customWidth="1"/>
    <col min="6914" max="6914" width="26.5703125" customWidth="1"/>
    <col min="6915" max="6915" width="40.28515625" customWidth="1"/>
    <col min="6916" max="6916" width="19.28515625" customWidth="1"/>
    <col min="6917" max="6917" width="24.140625" customWidth="1"/>
    <col min="6918" max="6918" width="22.5703125" customWidth="1"/>
    <col min="6919" max="6919" width="11.28515625" customWidth="1"/>
    <col min="6920" max="6920" width="0" hidden="1" customWidth="1"/>
    <col min="7169" max="7169" width="5.5703125" customWidth="1"/>
    <col min="7170" max="7170" width="26.5703125" customWidth="1"/>
    <col min="7171" max="7171" width="40.28515625" customWidth="1"/>
    <col min="7172" max="7172" width="19.28515625" customWidth="1"/>
    <col min="7173" max="7173" width="24.140625" customWidth="1"/>
    <col min="7174" max="7174" width="22.5703125" customWidth="1"/>
    <col min="7175" max="7175" width="11.28515625" customWidth="1"/>
    <col min="7176" max="7176" width="0" hidden="1" customWidth="1"/>
    <col min="7425" max="7425" width="5.5703125" customWidth="1"/>
    <col min="7426" max="7426" width="26.5703125" customWidth="1"/>
    <col min="7427" max="7427" width="40.28515625" customWidth="1"/>
    <col min="7428" max="7428" width="19.28515625" customWidth="1"/>
    <col min="7429" max="7429" width="24.140625" customWidth="1"/>
    <col min="7430" max="7430" width="22.5703125" customWidth="1"/>
    <col min="7431" max="7431" width="11.28515625" customWidth="1"/>
    <col min="7432" max="7432" width="0" hidden="1" customWidth="1"/>
    <col min="7681" max="7681" width="5.5703125" customWidth="1"/>
    <col min="7682" max="7682" width="26.5703125" customWidth="1"/>
    <col min="7683" max="7683" width="40.28515625" customWidth="1"/>
    <col min="7684" max="7684" width="19.28515625" customWidth="1"/>
    <col min="7685" max="7685" width="24.140625" customWidth="1"/>
    <col min="7686" max="7686" width="22.5703125" customWidth="1"/>
    <col min="7687" max="7687" width="11.28515625" customWidth="1"/>
    <col min="7688" max="7688" width="0" hidden="1" customWidth="1"/>
    <col min="7937" max="7937" width="5.5703125" customWidth="1"/>
    <col min="7938" max="7938" width="26.5703125" customWidth="1"/>
    <col min="7939" max="7939" width="40.28515625" customWidth="1"/>
    <col min="7940" max="7940" width="19.28515625" customWidth="1"/>
    <col min="7941" max="7941" width="24.140625" customWidth="1"/>
    <col min="7942" max="7942" width="22.5703125" customWidth="1"/>
    <col min="7943" max="7943" width="11.28515625" customWidth="1"/>
    <col min="7944" max="7944" width="0" hidden="1" customWidth="1"/>
    <col min="8193" max="8193" width="5.5703125" customWidth="1"/>
    <col min="8194" max="8194" width="26.5703125" customWidth="1"/>
    <col min="8195" max="8195" width="40.28515625" customWidth="1"/>
    <col min="8196" max="8196" width="19.28515625" customWidth="1"/>
    <col min="8197" max="8197" width="24.140625" customWidth="1"/>
    <col min="8198" max="8198" width="22.5703125" customWidth="1"/>
    <col min="8199" max="8199" width="11.28515625" customWidth="1"/>
    <col min="8200" max="8200" width="0" hidden="1" customWidth="1"/>
    <col min="8449" max="8449" width="5.5703125" customWidth="1"/>
    <col min="8450" max="8450" width="26.5703125" customWidth="1"/>
    <col min="8451" max="8451" width="40.28515625" customWidth="1"/>
    <col min="8452" max="8452" width="19.28515625" customWidth="1"/>
    <col min="8453" max="8453" width="24.140625" customWidth="1"/>
    <col min="8454" max="8454" width="22.5703125" customWidth="1"/>
    <col min="8455" max="8455" width="11.28515625" customWidth="1"/>
    <col min="8456" max="8456" width="0" hidden="1" customWidth="1"/>
    <col min="8705" max="8705" width="5.5703125" customWidth="1"/>
    <col min="8706" max="8706" width="26.5703125" customWidth="1"/>
    <col min="8707" max="8707" width="40.28515625" customWidth="1"/>
    <col min="8708" max="8708" width="19.28515625" customWidth="1"/>
    <col min="8709" max="8709" width="24.140625" customWidth="1"/>
    <col min="8710" max="8710" width="22.5703125" customWidth="1"/>
    <col min="8711" max="8711" width="11.28515625" customWidth="1"/>
    <col min="8712" max="8712" width="0" hidden="1" customWidth="1"/>
    <col min="8961" max="8961" width="5.5703125" customWidth="1"/>
    <col min="8962" max="8962" width="26.5703125" customWidth="1"/>
    <col min="8963" max="8963" width="40.28515625" customWidth="1"/>
    <col min="8964" max="8964" width="19.28515625" customWidth="1"/>
    <col min="8965" max="8965" width="24.140625" customWidth="1"/>
    <col min="8966" max="8966" width="22.5703125" customWidth="1"/>
    <col min="8967" max="8967" width="11.28515625" customWidth="1"/>
    <col min="8968" max="8968" width="0" hidden="1" customWidth="1"/>
    <col min="9217" max="9217" width="5.5703125" customWidth="1"/>
    <col min="9218" max="9218" width="26.5703125" customWidth="1"/>
    <col min="9219" max="9219" width="40.28515625" customWidth="1"/>
    <col min="9220" max="9220" width="19.28515625" customWidth="1"/>
    <col min="9221" max="9221" width="24.140625" customWidth="1"/>
    <col min="9222" max="9222" width="22.5703125" customWidth="1"/>
    <col min="9223" max="9223" width="11.28515625" customWidth="1"/>
    <col min="9224" max="9224" width="0" hidden="1" customWidth="1"/>
    <col min="9473" max="9473" width="5.5703125" customWidth="1"/>
    <col min="9474" max="9474" width="26.5703125" customWidth="1"/>
    <col min="9475" max="9475" width="40.28515625" customWidth="1"/>
    <col min="9476" max="9476" width="19.28515625" customWidth="1"/>
    <col min="9477" max="9477" width="24.140625" customWidth="1"/>
    <col min="9478" max="9478" width="22.5703125" customWidth="1"/>
    <col min="9479" max="9479" width="11.28515625" customWidth="1"/>
    <col min="9480" max="9480" width="0" hidden="1" customWidth="1"/>
    <col min="9729" max="9729" width="5.5703125" customWidth="1"/>
    <col min="9730" max="9730" width="26.5703125" customWidth="1"/>
    <col min="9731" max="9731" width="40.28515625" customWidth="1"/>
    <col min="9732" max="9732" width="19.28515625" customWidth="1"/>
    <col min="9733" max="9733" width="24.140625" customWidth="1"/>
    <col min="9734" max="9734" width="22.5703125" customWidth="1"/>
    <col min="9735" max="9735" width="11.28515625" customWidth="1"/>
    <col min="9736" max="9736" width="0" hidden="1" customWidth="1"/>
    <col min="9985" max="9985" width="5.5703125" customWidth="1"/>
    <col min="9986" max="9986" width="26.5703125" customWidth="1"/>
    <col min="9987" max="9987" width="40.28515625" customWidth="1"/>
    <col min="9988" max="9988" width="19.28515625" customWidth="1"/>
    <col min="9989" max="9989" width="24.140625" customWidth="1"/>
    <col min="9990" max="9990" width="22.5703125" customWidth="1"/>
    <col min="9991" max="9991" width="11.28515625" customWidth="1"/>
    <col min="9992" max="9992" width="0" hidden="1" customWidth="1"/>
    <col min="10241" max="10241" width="5.5703125" customWidth="1"/>
    <col min="10242" max="10242" width="26.5703125" customWidth="1"/>
    <col min="10243" max="10243" width="40.28515625" customWidth="1"/>
    <col min="10244" max="10244" width="19.28515625" customWidth="1"/>
    <col min="10245" max="10245" width="24.140625" customWidth="1"/>
    <col min="10246" max="10246" width="22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6.5703125" customWidth="1"/>
    <col min="10499" max="10499" width="40.28515625" customWidth="1"/>
    <col min="10500" max="10500" width="19.28515625" customWidth="1"/>
    <col min="10501" max="10501" width="24.140625" customWidth="1"/>
    <col min="10502" max="10502" width="22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6.5703125" customWidth="1"/>
    <col min="10755" max="10755" width="40.28515625" customWidth="1"/>
    <col min="10756" max="10756" width="19.28515625" customWidth="1"/>
    <col min="10757" max="10757" width="24.140625" customWidth="1"/>
    <col min="10758" max="10758" width="22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6.5703125" customWidth="1"/>
    <col min="11011" max="11011" width="40.28515625" customWidth="1"/>
    <col min="11012" max="11012" width="19.28515625" customWidth="1"/>
    <col min="11013" max="11013" width="24.140625" customWidth="1"/>
    <col min="11014" max="11014" width="22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6.5703125" customWidth="1"/>
    <col min="11267" max="11267" width="40.28515625" customWidth="1"/>
    <col min="11268" max="11268" width="19.28515625" customWidth="1"/>
    <col min="11269" max="11269" width="24.140625" customWidth="1"/>
    <col min="11270" max="11270" width="22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6.5703125" customWidth="1"/>
    <col min="11523" max="11523" width="40.28515625" customWidth="1"/>
    <col min="11524" max="11524" width="19.28515625" customWidth="1"/>
    <col min="11525" max="11525" width="24.140625" customWidth="1"/>
    <col min="11526" max="11526" width="22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6.5703125" customWidth="1"/>
    <col min="11779" max="11779" width="40.28515625" customWidth="1"/>
    <col min="11780" max="11780" width="19.28515625" customWidth="1"/>
    <col min="11781" max="11781" width="24.140625" customWidth="1"/>
    <col min="11782" max="11782" width="22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6.5703125" customWidth="1"/>
    <col min="12035" max="12035" width="40.28515625" customWidth="1"/>
    <col min="12036" max="12036" width="19.28515625" customWidth="1"/>
    <col min="12037" max="12037" width="24.140625" customWidth="1"/>
    <col min="12038" max="12038" width="22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6.5703125" customWidth="1"/>
    <col min="12291" max="12291" width="40.28515625" customWidth="1"/>
    <col min="12292" max="12292" width="19.28515625" customWidth="1"/>
    <col min="12293" max="12293" width="24.140625" customWidth="1"/>
    <col min="12294" max="12294" width="22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6.5703125" customWidth="1"/>
    <col min="12547" max="12547" width="40.28515625" customWidth="1"/>
    <col min="12548" max="12548" width="19.28515625" customWidth="1"/>
    <col min="12549" max="12549" width="24.140625" customWidth="1"/>
    <col min="12550" max="12550" width="22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6.5703125" customWidth="1"/>
    <col min="12803" max="12803" width="40.28515625" customWidth="1"/>
    <col min="12804" max="12804" width="19.28515625" customWidth="1"/>
    <col min="12805" max="12805" width="24.140625" customWidth="1"/>
    <col min="12806" max="12806" width="22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6.5703125" customWidth="1"/>
    <col min="13059" max="13059" width="40.28515625" customWidth="1"/>
    <col min="13060" max="13060" width="19.28515625" customWidth="1"/>
    <col min="13061" max="13061" width="24.140625" customWidth="1"/>
    <col min="13062" max="13062" width="22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6.5703125" customWidth="1"/>
    <col min="13315" max="13315" width="40.28515625" customWidth="1"/>
    <col min="13316" max="13316" width="19.28515625" customWidth="1"/>
    <col min="13317" max="13317" width="24.140625" customWidth="1"/>
    <col min="13318" max="13318" width="22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6.5703125" customWidth="1"/>
    <col min="13571" max="13571" width="40.28515625" customWidth="1"/>
    <col min="13572" max="13572" width="19.28515625" customWidth="1"/>
    <col min="13573" max="13573" width="24.140625" customWidth="1"/>
    <col min="13574" max="13574" width="22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6.5703125" customWidth="1"/>
    <col min="13827" max="13827" width="40.28515625" customWidth="1"/>
    <col min="13828" max="13828" width="19.28515625" customWidth="1"/>
    <col min="13829" max="13829" width="24.140625" customWidth="1"/>
    <col min="13830" max="13830" width="22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6.5703125" customWidth="1"/>
    <col min="14083" max="14083" width="40.28515625" customWidth="1"/>
    <col min="14084" max="14084" width="19.28515625" customWidth="1"/>
    <col min="14085" max="14085" width="24.140625" customWidth="1"/>
    <col min="14086" max="14086" width="22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6.5703125" customWidth="1"/>
    <col min="14339" max="14339" width="40.28515625" customWidth="1"/>
    <col min="14340" max="14340" width="19.28515625" customWidth="1"/>
    <col min="14341" max="14341" width="24.140625" customWidth="1"/>
    <col min="14342" max="14342" width="22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6.5703125" customWidth="1"/>
    <col min="14595" max="14595" width="40.28515625" customWidth="1"/>
    <col min="14596" max="14596" width="19.28515625" customWidth="1"/>
    <col min="14597" max="14597" width="24.140625" customWidth="1"/>
    <col min="14598" max="14598" width="22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6.5703125" customWidth="1"/>
    <col min="14851" max="14851" width="40.28515625" customWidth="1"/>
    <col min="14852" max="14852" width="19.28515625" customWidth="1"/>
    <col min="14853" max="14853" width="24.140625" customWidth="1"/>
    <col min="14854" max="14854" width="22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6.5703125" customWidth="1"/>
    <col min="15107" max="15107" width="40.28515625" customWidth="1"/>
    <col min="15108" max="15108" width="19.28515625" customWidth="1"/>
    <col min="15109" max="15109" width="24.140625" customWidth="1"/>
    <col min="15110" max="15110" width="22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6.5703125" customWidth="1"/>
    <col min="15363" max="15363" width="40.28515625" customWidth="1"/>
    <col min="15364" max="15364" width="19.28515625" customWidth="1"/>
    <col min="15365" max="15365" width="24.140625" customWidth="1"/>
    <col min="15366" max="15366" width="22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6.5703125" customWidth="1"/>
    <col min="15619" max="15619" width="40.28515625" customWidth="1"/>
    <col min="15620" max="15620" width="19.28515625" customWidth="1"/>
    <col min="15621" max="15621" width="24.140625" customWidth="1"/>
    <col min="15622" max="15622" width="22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6.5703125" customWidth="1"/>
    <col min="15875" max="15875" width="40.28515625" customWidth="1"/>
    <col min="15876" max="15876" width="19.28515625" customWidth="1"/>
    <col min="15877" max="15877" width="24.140625" customWidth="1"/>
    <col min="15878" max="15878" width="22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6.5703125" customWidth="1"/>
    <col min="16131" max="16131" width="40.28515625" customWidth="1"/>
    <col min="16132" max="16132" width="19.28515625" customWidth="1"/>
    <col min="16133" max="16133" width="24.140625" customWidth="1"/>
    <col min="16134" max="16134" width="22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6" t="s">
        <v>69</v>
      </c>
      <c r="B1" s="56"/>
      <c r="C1" s="56"/>
      <c r="D1" s="56"/>
      <c r="E1" s="56"/>
      <c r="F1" s="56"/>
      <c r="G1" s="56"/>
      <c r="H1" s="57"/>
    </row>
    <row r="2" spans="1:8" ht="29.25" customHeight="1" thickBot="1" x14ac:dyDescent="0.25">
      <c r="A2" s="58"/>
      <c r="B2" s="58"/>
      <c r="C2" s="58"/>
      <c r="D2" s="58"/>
      <c r="E2" s="58"/>
      <c r="F2" s="58"/>
      <c r="G2" s="58"/>
    </row>
    <row r="3" spans="1:8" ht="13.5" hidden="1" thickBot="1" x14ac:dyDescent="0.25">
      <c r="A3" s="59"/>
      <c r="B3" s="60"/>
      <c r="C3" s="61"/>
      <c r="D3" s="60"/>
      <c r="E3" s="60"/>
      <c r="F3" s="62" t="s">
        <v>70</v>
      </c>
      <c r="G3" s="63"/>
      <c r="H3" s="60"/>
    </row>
    <row r="4" spans="1:8" hidden="1" x14ac:dyDescent="0.2">
      <c r="A4" s="64" t="s">
        <v>71</v>
      </c>
      <c r="B4" s="65" t="s">
        <v>72</v>
      </c>
      <c r="C4" s="66" t="s">
        <v>73</v>
      </c>
      <c r="D4" s="65" t="s">
        <v>74</v>
      </c>
      <c r="E4" s="67" t="s">
        <v>75</v>
      </c>
      <c r="F4" s="67"/>
      <c r="G4" s="67"/>
      <c r="H4" s="67" t="s">
        <v>76</v>
      </c>
    </row>
    <row r="5" spans="1:8" hidden="1" x14ac:dyDescent="0.2">
      <c r="A5" s="64" t="s">
        <v>77</v>
      </c>
      <c r="B5" s="65"/>
      <c r="C5" s="66"/>
      <c r="D5" s="65" t="s">
        <v>78</v>
      </c>
      <c r="E5" s="65" t="s">
        <v>79</v>
      </c>
      <c r="F5" s="65" t="s">
        <v>80</v>
      </c>
      <c r="G5" s="65" t="s">
        <v>81</v>
      </c>
      <c r="H5" s="65"/>
    </row>
    <row r="6" spans="1:8" hidden="1" x14ac:dyDescent="0.2">
      <c r="A6" s="64"/>
      <c r="B6" s="65"/>
      <c r="C6" s="66"/>
      <c r="D6" s="65" t="s">
        <v>82</v>
      </c>
      <c r="E6" s="65"/>
      <c r="F6" s="65" t="s">
        <v>83</v>
      </c>
      <c r="G6" s="65" t="s">
        <v>84</v>
      </c>
      <c r="H6" s="68"/>
    </row>
    <row r="7" spans="1:8" hidden="1" x14ac:dyDescent="0.2">
      <c r="A7" s="69"/>
      <c r="B7" s="68"/>
      <c r="C7" s="70"/>
      <c r="D7" s="68"/>
      <c r="E7" s="68"/>
      <c r="F7" s="68"/>
      <c r="G7" s="65" t="s">
        <v>85</v>
      </c>
      <c r="H7" s="68"/>
    </row>
    <row r="8" spans="1:8" ht="4.5" hidden="1" customHeight="1" thickBot="1" x14ac:dyDescent="0.25">
      <c r="A8" s="71"/>
      <c r="B8" s="72"/>
      <c r="C8" s="73"/>
      <c r="D8" s="72"/>
      <c r="E8" s="72"/>
      <c r="F8" s="72"/>
      <c r="G8" s="72"/>
      <c r="H8" s="72"/>
    </row>
    <row r="9" spans="1:8" hidden="1" x14ac:dyDescent="0.2">
      <c r="A9" s="60"/>
      <c r="B9" s="74"/>
      <c r="C9" s="61"/>
      <c r="D9" s="60"/>
      <c r="E9" s="74"/>
      <c r="F9" s="74"/>
      <c r="G9" s="74"/>
      <c r="H9" s="74"/>
    </row>
    <row r="10" spans="1:8" hidden="1" x14ac:dyDescent="0.2">
      <c r="A10" s="65">
        <v>1</v>
      </c>
      <c r="B10" s="75" t="s">
        <v>86</v>
      </c>
      <c r="C10" s="64"/>
      <c r="D10" s="65"/>
      <c r="E10" s="76"/>
      <c r="F10" s="77"/>
      <c r="G10" s="77">
        <f>+E10-F10</f>
        <v>0</v>
      </c>
      <c r="H10" s="78"/>
    </row>
    <row r="11" spans="1:8" ht="5.25" hidden="1" customHeight="1" x14ac:dyDescent="0.2">
      <c r="A11" s="65"/>
      <c r="B11" s="75"/>
      <c r="C11" s="66"/>
      <c r="D11" s="65"/>
      <c r="E11" s="79"/>
      <c r="F11" s="80"/>
      <c r="G11" s="77"/>
      <c r="H11" s="81"/>
    </row>
    <row r="12" spans="1:8" hidden="1" x14ac:dyDescent="0.2">
      <c r="A12" s="65"/>
      <c r="B12" s="75"/>
      <c r="C12" s="82" t="s">
        <v>87</v>
      </c>
      <c r="D12" s="83"/>
      <c r="E12" s="84">
        <f>SUM(E10:E11)</f>
        <v>0</v>
      </c>
      <c r="F12" s="84">
        <f>SUM(F10:F11)</f>
        <v>0</v>
      </c>
      <c r="G12" s="84">
        <f>SUM(G10:G11)</f>
        <v>0</v>
      </c>
      <c r="H12" s="78"/>
    </row>
    <row r="13" spans="1:8" ht="4.5" hidden="1" customHeight="1" thickBot="1" x14ac:dyDescent="0.25">
      <c r="A13" s="85"/>
      <c r="B13" s="86"/>
      <c r="C13" s="87"/>
      <c r="D13" s="88"/>
      <c r="E13" s="79"/>
      <c r="F13" s="79"/>
      <c r="G13" s="79"/>
      <c r="H13" s="81"/>
    </row>
    <row r="14" spans="1:8" ht="6.75" hidden="1" customHeight="1" x14ac:dyDescent="0.2">
      <c r="A14" s="60"/>
      <c r="B14" s="74"/>
      <c r="C14" s="89"/>
      <c r="D14" s="89"/>
      <c r="E14" s="90"/>
      <c r="F14" s="90"/>
      <c r="G14" s="90"/>
      <c r="H14" s="89"/>
    </row>
    <row r="15" spans="1:8" hidden="1" x14ac:dyDescent="0.2">
      <c r="A15" s="68"/>
      <c r="B15" s="91" t="s">
        <v>18</v>
      </c>
      <c r="C15" s="92"/>
      <c r="D15" s="92"/>
      <c r="E15" s="93">
        <f>E12</f>
        <v>0</v>
      </c>
      <c r="F15" s="93">
        <f>F12</f>
        <v>0</v>
      </c>
      <c r="G15" s="93">
        <f>G12</f>
        <v>0</v>
      </c>
      <c r="H15" s="93">
        <f>H12</f>
        <v>0</v>
      </c>
    </row>
    <row r="16" spans="1:8" ht="7.5" hidden="1" customHeight="1" thickBot="1" x14ac:dyDescent="0.25">
      <c r="A16" s="72"/>
      <c r="B16" s="94"/>
      <c r="C16" s="95"/>
      <c r="D16" s="95"/>
      <c r="E16" s="96"/>
      <c r="F16" s="96"/>
      <c r="G16" s="96"/>
      <c r="H16" s="96"/>
    </row>
    <row r="17" spans="1:8" x14ac:dyDescent="0.2">
      <c r="A17" s="70"/>
      <c r="B17" s="70"/>
      <c r="C17" s="97"/>
      <c r="D17" s="97"/>
      <c r="E17" s="66"/>
      <c r="F17" s="66"/>
      <c r="G17" s="66"/>
      <c r="H17" s="66"/>
    </row>
    <row r="18" spans="1:8" ht="45.75" customHeight="1" x14ac:dyDescent="0.2">
      <c r="A18" s="98" t="s">
        <v>88</v>
      </c>
      <c r="B18" s="98" t="s">
        <v>89</v>
      </c>
      <c r="C18" s="98" t="s">
        <v>90</v>
      </c>
      <c r="D18" s="98" t="s">
        <v>91</v>
      </c>
      <c r="E18" s="99" t="s">
        <v>92</v>
      </c>
      <c r="F18" s="98" t="s">
        <v>93</v>
      </c>
      <c r="G18" s="100"/>
    </row>
    <row r="19" spans="1:8" ht="15" x14ac:dyDescent="0.2">
      <c r="A19" s="101">
        <v>1</v>
      </c>
      <c r="B19" s="102">
        <v>76519.170000000042</v>
      </c>
      <c r="C19" s="102">
        <v>477495.09</v>
      </c>
      <c r="D19" s="102">
        <v>512611.07</v>
      </c>
      <c r="E19" s="102">
        <v>65353.97</v>
      </c>
      <c r="F19" s="102">
        <f>+B19+C19-D19</f>
        <v>41403.19</v>
      </c>
      <c r="G19" s="103"/>
      <c r="H19" s="66"/>
    </row>
    <row r="20" spans="1:8" x14ac:dyDescent="0.2">
      <c r="A20" s="70"/>
      <c r="B20" s="70"/>
      <c r="C20" s="97"/>
      <c r="D20" s="97"/>
      <c r="E20" s="66"/>
      <c r="F20" s="66"/>
      <c r="G20" s="66"/>
      <c r="H20" s="66"/>
    </row>
    <row r="21" spans="1:8" ht="62.25" customHeight="1" x14ac:dyDescent="0.2">
      <c r="A21" s="98" t="s">
        <v>88</v>
      </c>
      <c r="B21" s="98" t="s">
        <v>94</v>
      </c>
      <c r="C21" s="98" t="s">
        <v>90</v>
      </c>
      <c r="D21" s="98" t="s">
        <v>95</v>
      </c>
      <c r="E21" s="98" t="s">
        <v>96</v>
      </c>
    </row>
    <row r="22" spans="1:8" ht="15" x14ac:dyDescent="0.2">
      <c r="A22" s="104">
        <v>1</v>
      </c>
      <c r="B22" s="105">
        <v>-501166.5</v>
      </c>
      <c r="C22" s="105">
        <f>+C19+E19</f>
        <v>542849.06000000006</v>
      </c>
      <c r="D22" s="105"/>
      <c r="E22" s="105">
        <f>+B22+C22-D22</f>
        <v>41682.560000000056</v>
      </c>
    </row>
    <row r="23" spans="1:8" x14ac:dyDescent="0.2">
      <c r="A23" s="70"/>
      <c r="B23" s="70"/>
      <c r="C23" s="97"/>
      <c r="D23" s="97"/>
      <c r="E23" s="66"/>
    </row>
    <row r="24" spans="1:8" ht="15" x14ac:dyDescent="0.25">
      <c r="B24" s="106"/>
      <c r="F24" s="107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2015-03-31T13:51:54Z</dcterms:created>
  <dcterms:modified xsi:type="dcterms:W3CDTF">2015-04-20T12:53:22Z</dcterms:modified>
</cp:coreProperties>
</file>