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<sst xmlns="http://schemas.openxmlformats.org/spreadsheetml/2006/main" count="111" uniqueCount="102">
  <si>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</si>
  <si>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</si>
  <si>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</si>
  <si>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 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</si>
  <si>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</si>
  <si>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</si>
  <si>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</si>
  <si>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</si>
  <si>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</si>
  <si>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</si>
  <si>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</si>
  <si>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</si>
  <si>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</si>
  <si>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</si>
  <si>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</si>
  <si>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</si>
  <si>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</si>
  <si>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</si>
  <si>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</si>
  <si>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</si>
  <si>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</si>
  <si>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</si>
  <si>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Н/2011-96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</si>
  <si>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</si>
  <si>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</si>
  <si>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</si>
  <si>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</si>
  <si>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</si>
  <si>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</si>
  <si>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</si>
  <si>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</si>
  <si>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</si>
  <si>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</si>
  <si>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</si>
  <si>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</si>
  <si>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</si>
  <si>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</si>
  <si>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</si>
  <si>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3500.00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</si>
  <si>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</si>
  <si>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</si>
  <si>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</si>
  <si>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</si>
  <si>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</si>
  <si>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</si>
  <si>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16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</si>
  <si>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</si>
  <si>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</si>
  <si>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</si>
  <si>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</si>
  <si>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</si>
  <si>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</si>
  <si>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</si>
  <si>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</si>
  <si>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</si>
  <si>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</si>
  <si>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138</t>
    </r>
    <r>
      <rPr>
        <b/>
        <sz val="11"/>
        <color indexed="8"/>
        <rFont val="Calibri"/>
        <family val="2"/>
      </rPr>
      <t xml:space="preserve">,13 </t>
    </r>
    <r>
      <rPr>
        <sz val="10"/>
        <rFont val="Arial Cyr"/>
        <family val="0"/>
      </rPr>
      <t>тыс.рублей, в том числе:</t>
    </r>
  </si>
  <si>
    <t>ремонт канализационных лежаков - 91,22 т.р.</t>
  </si>
  <si>
    <t>ремонт дверей  - 0,93 т.р.</t>
  </si>
  <si>
    <t>ремонт кровли - 2,97 т.р.</t>
  </si>
  <si>
    <t>аварийное обслуживание - 6,25 т.р.</t>
  </si>
  <si>
    <t>работы по электрике - 2,00 т.р.</t>
  </si>
  <si>
    <t>ремонт лифтового оборудования - 30,99 т.р.</t>
  </si>
  <si>
    <t>окраска входящих дверей, дверей в МК, лестничных заграждений  - 2,58 т.р.</t>
  </si>
  <si>
    <t>закраска надписей - 0,04 т.р.</t>
  </si>
  <si>
    <t>смена стекол - 0,16 т.р.</t>
  </si>
  <si>
    <t>прочее - 0,99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</si>
  <si>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Молодцова, д. 16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</si>
  <si>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</si>
  <si>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</si>
  <si>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</si>
  <si>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</si>
  <si>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</si>
  <si>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</si>
  <si>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</si>
  <si>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</si>
  <si>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</si>
  <si>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</si>
  <si>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</si>
  <si>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</si>
  <si>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</si>
  <si>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</si>
  <si>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</si>
  <si>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д.16</t>
  </si>
  <si>
    <t>замена стояков полотенцесушителей</t>
  </si>
  <si>
    <t>270 м.п.</t>
  </si>
  <si>
    <t>замена стояков ЦО</t>
  </si>
  <si>
    <t>747 м.п.</t>
  </si>
  <si>
    <t>замена стояков ГВС, ХВС и полотенцесушителей</t>
  </si>
  <si>
    <t>191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</si>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</sst>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1" xfId="52" applyFill="1" applyBorder="1" applyAlignment="1">
      <alignment horizontal="center" vertical="center" wrapText="1"/>
      <protection/>
    </xf>
    <xf numFmtId="0" fontId="35" fillId="0" borderId="21" xfId="52" applyFont="1" applyFill="1" applyBorder="1" applyAlignment="1">
      <alignment horizontal="center" vertical="center" wrapText="1"/>
      <protection/>
    </xf>
    <xf numFmtId="0" fontId="43" fillId="0" borderId="21" xfId="52" applyFont="1" applyFill="1" applyBorder="1" applyAlignment="1">
      <alignment horizontal="center" vertical="center"/>
      <protection/>
    </xf>
    <xf numFmtId="2" fontId="43" fillId="0" borderId="21" xfId="52" applyNumberFormat="1" applyFont="1" applyFill="1" applyBorder="1" applyAlignment="1">
      <alignment horizontal="center" vertical="center"/>
      <protection/>
    </xf>
    <xf numFmtId="0" fontId="35" fillId="0" borderId="0" xfId="52" applyFill="1" applyBorder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33" borderId="19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5" xfId="0" applyFont="1" applyBorder="1" applyAlignment="1">
      <alignment/>
    </xf>
    <xf numFmtId="0" fontId="0" fillId="0" borderId="23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5" xfId="61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/>
    </xf>
    <xf numFmtId="4" fontId="34" fillId="0" borderId="21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4" fillId="0" borderId="2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2"/>
  <sheetViews>
    <sheetView tabSelected="1" zoomScalePageLayoutView="0" workbookViewId="0" topLeftCell="C14">
      <selection activeCell="E37" sqref="E3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37.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310362.57</v>
      </c>
      <c r="E27" s="20">
        <v>2167488.39</v>
      </c>
      <c r="F27" s="20">
        <v>2135177.79</v>
      </c>
      <c r="G27" s="20">
        <v>2157868.74</v>
      </c>
      <c r="H27" s="20">
        <f>+D27+E27-F27</f>
        <v>342673.1699999999</v>
      </c>
      <c r="I27" s="21" t="s">
        <v>13</v>
      </c>
    </row>
    <row r="28" spans="3:9" ht="13.5" customHeight="1" thickBot="1">
      <c r="C28" s="18" t="s">
        <v>14</v>
      </c>
      <c r="D28" s="19">
        <v>158693.03</v>
      </c>
      <c r="E28" s="22">
        <v>692511.22</v>
      </c>
      <c r="F28" s="22">
        <v>711039.48</v>
      </c>
      <c r="G28" s="20">
        <v>792080.92</v>
      </c>
      <c r="H28" s="20">
        <f>+D28+E28-F28</f>
        <v>140164.77000000002</v>
      </c>
      <c r="I28" s="23"/>
    </row>
    <row r="29" spans="3:9" ht="13.5" customHeight="1" thickBot="1">
      <c r="C29" s="18" t="s">
        <v>15</v>
      </c>
      <c r="D29" s="19">
        <v>81044.02</v>
      </c>
      <c r="E29" s="22">
        <v>429040.16</v>
      </c>
      <c r="F29" s="22">
        <v>431004.34</v>
      </c>
      <c r="G29" s="20">
        <v>443134.87</v>
      </c>
      <c r="H29" s="20">
        <f>+D29+E29-F29</f>
        <v>79079.83999999997</v>
      </c>
      <c r="I29" s="23"/>
    </row>
    <row r="30" spans="3:9" ht="13.5" customHeight="1" thickBot="1">
      <c r="C30" s="18" t="s">
        <v>16</v>
      </c>
      <c r="D30" s="19">
        <v>49683.87</v>
      </c>
      <c r="E30" s="22">
        <v>254000.37</v>
      </c>
      <c r="F30" s="22">
        <v>256794.49</v>
      </c>
      <c r="G30" s="20">
        <v>201107.06</v>
      </c>
      <c r="H30" s="20">
        <f>+D30+E30-F30</f>
        <v>46889.75</v>
      </c>
      <c r="I30" s="23"/>
    </row>
    <row r="31" spans="3:9" ht="13.5" customHeight="1" thickBot="1">
      <c r="C31" s="18" t="s">
        <v>17</v>
      </c>
      <c r="D31" s="19">
        <v>3016.190000000017</v>
      </c>
      <c r="E31" s="22">
        <v>37774.36</v>
      </c>
      <c r="F31" s="22">
        <v>34789.73</v>
      </c>
      <c r="G31" s="20">
        <f>E31</f>
        <v>37774.36</v>
      </c>
      <c r="H31" s="20">
        <f>+D31+E31-F31</f>
        <v>6000.820000000014</v>
      </c>
      <c r="I31" s="24"/>
    </row>
    <row r="32" spans="3:9" ht="13.5" customHeight="1" thickBot="1">
      <c r="C32" s="18" t="s">
        <v>18</v>
      </c>
      <c r="D32" s="25">
        <f>SUM(D27:D31)</f>
        <v>602799.68</v>
      </c>
      <c r="E32" s="25">
        <f>SUM(E27:E31)</f>
        <v>3580814.5000000005</v>
      </c>
      <c r="F32" s="25">
        <f>SUM(F27:F31)</f>
        <v>3568805.8299999996</v>
      </c>
      <c r="G32" s="25">
        <f>SUM(G27:G31)</f>
        <v>3631965.95</v>
      </c>
      <c r="H32" s="25">
        <f>SUM(H27:H31)</f>
        <v>614808.35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6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7" t="s">
        <v>20</v>
      </c>
    </row>
    <row r="35" spans="3:9" ht="13.5" customHeight="1" thickBot="1">
      <c r="C35" s="12" t="s">
        <v>21</v>
      </c>
      <c r="D35" s="28">
        <v>183101.18</v>
      </c>
      <c r="E35" s="29">
        <f>1477844.02+2305.58+231.91+2776.99+733.6</f>
        <v>1483892.1</v>
      </c>
      <c r="F35" s="29">
        <f>703.43+2662.84+221.31+2200.37+1448248.68</f>
        <v>1454036.63</v>
      </c>
      <c r="G35" s="29">
        <f>E35</f>
        <v>1483892.1</v>
      </c>
      <c r="H35" s="29">
        <f>+D35+E35-F35</f>
        <v>212956.65000000014</v>
      </c>
      <c r="I35" s="30" t="s">
        <v>22</v>
      </c>
    </row>
    <row r="36" spans="3:10" ht="14.25" customHeight="1" thickBot="1">
      <c r="C36" s="18" t="s">
        <v>23</v>
      </c>
      <c r="D36" s="19">
        <v>38248.840000000084</v>
      </c>
      <c r="E36" s="20">
        <v>290304.99</v>
      </c>
      <c r="F36" s="20">
        <v>287643.99</v>
      </c>
      <c r="G36" s="29">
        <v>138128.52</v>
      </c>
      <c r="H36" s="29">
        <f aca="true" t="shared" si="0" ref="H36:H41">+D36+E36-F36</f>
        <v>40909.840000000084</v>
      </c>
      <c r="I36" s="31"/>
      <c r="J36" s="32"/>
    </row>
    <row r="37" spans="3:9" ht="13.5" customHeight="1" thickBot="1">
      <c r="C37" s="26" t="s">
        <v>24</v>
      </c>
      <c r="D37" s="33">
        <v>6920.7399999999325</v>
      </c>
      <c r="E37" s="20">
        <v>61247.8</v>
      </c>
      <c r="F37" s="20">
        <v>56295.29</v>
      </c>
      <c r="G37" s="29"/>
      <c r="H37" s="29">
        <f t="shared" si="0"/>
        <v>11873.249999999935</v>
      </c>
      <c r="I37" s="34"/>
    </row>
    <row r="38" spans="3:9" ht="12.75" customHeight="1" thickBot="1">
      <c r="C38" s="18" t="s">
        <v>25</v>
      </c>
      <c r="D38" s="19">
        <v>28704.01</v>
      </c>
      <c r="E38" s="20">
        <v>207342.55</v>
      </c>
      <c r="F38" s="20">
        <v>205851.38</v>
      </c>
      <c r="G38" s="29">
        <f aca="true" t="shared" si="1" ref="G38:G44">E38</f>
        <v>207342.55</v>
      </c>
      <c r="H38" s="29">
        <f t="shared" si="0"/>
        <v>30195.179999999993</v>
      </c>
      <c r="I38" s="34" t="s">
        <v>26</v>
      </c>
    </row>
    <row r="39" spans="3:9" ht="13.5" customHeight="1" thickBot="1">
      <c r="C39" s="18" t="s">
        <v>27</v>
      </c>
      <c r="D39" s="19">
        <v>39728.29</v>
      </c>
      <c r="E39" s="20">
        <v>315825.15</v>
      </c>
      <c r="F39" s="20">
        <v>311218.6</v>
      </c>
      <c r="G39" s="29">
        <v>257236.8</v>
      </c>
      <c r="H39" s="29">
        <f t="shared" si="0"/>
        <v>44334.840000000026</v>
      </c>
      <c r="I39" s="35" t="s">
        <v>28</v>
      </c>
    </row>
    <row r="40" spans="3:9" ht="13.5" customHeight="1" thickBot="1">
      <c r="C40" s="18" t="s">
        <v>29</v>
      </c>
      <c r="D40" s="19">
        <v>1897.61</v>
      </c>
      <c r="E40" s="22">
        <v>14103.09</v>
      </c>
      <c r="F40" s="22">
        <v>13993.14</v>
      </c>
      <c r="G40" s="29">
        <f t="shared" si="1"/>
        <v>14103.09</v>
      </c>
      <c r="H40" s="29">
        <f t="shared" si="0"/>
        <v>2007.5600000000013</v>
      </c>
      <c r="I40" s="35" t="s">
        <v>30</v>
      </c>
    </row>
    <row r="41" spans="3:9" ht="13.5" customHeight="1" thickBot="1">
      <c r="C41" s="26" t="s">
        <v>31</v>
      </c>
      <c r="D41" s="19">
        <v>28875.33</v>
      </c>
      <c r="E41" s="22">
        <v>182174.07</v>
      </c>
      <c r="F41" s="22">
        <v>179509.51</v>
      </c>
      <c r="G41" s="29">
        <f t="shared" si="1"/>
        <v>182174.07</v>
      </c>
      <c r="H41" s="29">
        <f t="shared" si="0"/>
        <v>31539.890000000014</v>
      </c>
      <c r="I41" s="34"/>
    </row>
    <row r="42" spans="3:9" ht="13.5" customHeight="1" thickBot="1">
      <c r="C42" s="18" t="s">
        <v>32</v>
      </c>
      <c r="D42" s="36">
        <v>5420.819999999992</v>
      </c>
      <c r="E42" s="22">
        <v>43114.44</v>
      </c>
      <c r="F42" s="22">
        <v>42597</v>
      </c>
      <c r="G42" s="29">
        <f t="shared" si="1"/>
        <v>43114.44</v>
      </c>
      <c r="H42" s="29">
        <f>+D42+E42-F42</f>
        <v>5938.259999999995</v>
      </c>
      <c r="I42" s="35" t="s">
        <v>33</v>
      </c>
    </row>
    <row r="43" spans="3:9" ht="13.5" customHeight="1" thickBot="1">
      <c r="C43" s="26" t="s">
        <v>34</v>
      </c>
      <c r="D43" s="36">
        <v>0</v>
      </c>
      <c r="E43" s="22">
        <v>7143.32</v>
      </c>
      <c r="F43" s="22">
        <v>3901.8</v>
      </c>
      <c r="G43" s="29"/>
      <c r="H43" s="20">
        <f>+D43+E43-F43</f>
        <v>3241.5199999999995</v>
      </c>
      <c r="I43" s="35"/>
    </row>
    <row r="44" spans="3:9" ht="13.5" customHeight="1" thickBot="1">
      <c r="C44" s="18" t="s">
        <v>35</v>
      </c>
      <c r="D44" s="19">
        <v>0</v>
      </c>
      <c r="E44" s="22">
        <v>0</v>
      </c>
      <c r="F44" s="22">
        <v>0</v>
      </c>
      <c r="G44" s="29">
        <f t="shared" si="1"/>
        <v>0</v>
      </c>
      <c r="H44" s="22">
        <f>+D44+E44-F44</f>
        <v>0</v>
      </c>
      <c r="I44" s="35"/>
    </row>
    <row r="45" spans="3:9" s="38" customFormat="1" ht="13.5" customHeight="1" thickBot="1">
      <c r="C45" s="18" t="s">
        <v>18</v>
      </c>
      <c r="D45" s="25">
        <f>SUM(D35:D44)</f>
        <v>332896.82</v>
      </c>
      <c r="E45" s="25">
        <f>SUM(E35:E44)</f>
        <v>2605147.51</v>
      </c>
      <c r="F45" s="25">
        <f>SUM(F35:F44)</f>
        <v>2555047.34</v>
      </c>
      <c r="G45" s="25">
        <f>SUM(G35:G44)</f>
        <v>2325991.57</v>
      </c>
      <c r="H45" s="25">
        <f>SUM(H35:H44)</f>
        <v>382996.9900000002</v>
      </c>
      <c r="I45" s="37"/>
    </row>
    <row r="46" spans="3:9" ht="13.5" customHeight="1" thickBot="1">
      <c r="C46" s="39" t="s">
        <v>36</v>
      </c>
      <c r="D46" s="39"/>
      <c r="E46" s="39"/>
      <c r="F46" s="39"/>
      <c r="G46" s="39"/>
      <c r="H46" s="39"/>
      <c r="I46" s="39"/>
    </row>
    <row r="47" spans="3:9" ht="32.25" customHeight="1" thickBot="1">
      <c r="C47" s="40" t="s">
        <v>37</v>
      </c>
      <c r="D47" s="41" t="s">
        <v>38</v>
      </c>
      <c r="E47" s="42"/>
      <c r="F47" s="42"/>
      <c r="G47" s="42"/>
      <c r="H47" s="43"/>
      <c r="I47" s="44" t="s">
        <v>39</v>
      </c>
    </row>
    <row r="48" spans="3:8" ht="20.25" customHeight="1">
      <c r="C48" s="45" t="s">
        <v>40</v>
      </c>
      <c r="D48" s="45"/>
      <c r="E48" s="45"/>
      <c r="F48" s="45"/>
      <c r="G48" s="45"/>
      <c r="H48" s="46">
        <f>+H32+H45</f>
        <v>997805.3400000002</v>
      </c>
    </row>
    <row r="49" spans="3:8" ht="12" customHeight="1">
      <c r="C49" s="48" t="s">
        <v>41</v>
      </c>
      <c r="D49" s="48"/>
      <c r="F49" s="49"/>
      <c r="G49" s="49"/>
      <c r="H49" s="49"/>
    </row>
    <row r="50" ht="12.75" customHeight="1">
      <c r="C50" s="50" t="s">
        <v>42</v>
      </c>
    </row>
    <row r="51" spans="3:8" ht="12.75">
      <c r="C51" s="2"/>
      <c r="D51" s="2"/>
      <c r="E51" s="2"/>
      <c r="F51" s="2"/>
      <c r="G51" s="2"/>
      <c r="H51" s="2"/>
    </row>
    <row r="52" spans="4:8" ht="12.75">
      <c r="D52" s="51"/>
      <c r="E52" s="51"/>
      <c r="F52" s="51"/>
      <c r="G52" s="51"/>
      <c r="H52" s="51"/>
    </row>
  </sheetData>
  <sheetProtection/>
  <mergeCells count="10">
    <mergeCell ref="C33:I33"/>
    <mergeCell ref="I35:I36"/>
    <mergeCell ref="C46:I46"/>
    <mergeCell ref="D47:H47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zoomScaleSheetLayoutView="120" zoomScalePageLayoutView="0" workbookViewId="0" topLeftCell="A13">
      <selection activeCell="D32" sqref="D32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9" width="15.125" style="53" customWidth="1"/>
    <col min="10" max="16384" width="9.125" style="53" customWidth="1"/>
  </cols>
  <sheetData>
    <row r="13" spans="1:9" ht="15">
      <c r="A13" s="52" t="s">
        <v>43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44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45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46</v>
      </c>
      <c r="B16" s="54" t="s">
        <v>47</v>
      </c>
      <c r="C16" s="54" t="s">
        <v>48</v>
      </c>
      <c r="D16" s="54" t="s">
        <v>49</v>
      </c>
      <c r="E16" s="54" t="s">
        <v>50</v>
      </c>
      <c r="F16" s="55" t="s">
        <v>51</v>
      </c>
      <c r="G16" s="55" t="s">
        <v>52</v>
      </c>
      <c r="H16" s="54" t="s">
        <v>53</v>
      </c>
      <c r="I16" s="54" t="s">
        <v>54</v>
      </c>
    </row>
    <row r="17" spans="1:9" ht="15">
      <c r="A17" s="56" t="s">
        <v>55</v>
      </c>
      <c r="B17" s="57">
        <v>-55.02428</v>
      </c>
      <c r="C17" s="57"/>
      <c r="D17" s="57">
        <v>290.30499</v>
      </c>
      <c r="E17" s="57">
        <v>287.64399</v>
      </c>
      <c r="F17" s="57">
        <f>7.82</f>
        <v>7.82</v>
      </c>
      <c r="G17" s="57">
        <v>138.12852</v>
      </c>
      <c r="H17" s="57">
        <v>40.90984</v>
      </c>
      <c r="I17" s="57">
        <f>B17+D17+F17-G17</f>
        <v>104.97218999999996</v>
      </c>
    </row>
    <row r="19" ht="15">
      <c r="A19" s="53" t="s">
        <v>56</v>
      </c>
    </row>
    <row r="20" ht="15">
      <c r="A20" s="53" t="s">
        <v>57</v>
      </c>
    </row>
    <row r="21" ht="15">
      <c r="A21" s="53" t="s">
        <v>58</v>
      </c>
    </row>
    <row r="22" ht="15">
      <c r="A22" s="53" t="s">
        <v>59</v>
      </c>
    </row>
    <row r="23" ht="15">
      <c r="A23" s="53" t="s">
        <v>60</v>
      </c>
    </row>
    <row r="24" ht="15">
      <c r="A24" s="53" t="s">
        <v>61</v>
      </c>
    </row>
    <row r="25" ht="15">
      <c r="A25" s="53" t="s">
        <v>62</v>
      </c>
    </row>
    <row r="26" ht="15">
      <c r="A26" s="53" t="s">
        <v>63</v>
      </c>
    </row>
    <row r="27" ht="15">
      <c r="A27" s="53" t="s">
        <v>64</v>
      </c>
    </row>
    <row r="28" ht="15">
      <c r="A28" s="53" t="s">
        <v>65</v>
      </c>
    </row>
    <row r="29" spans="1:6" ht="15">
      <c r="A29" s="53" t="s">
        <v>66</v>
      </c>
      <c r="D29" s="58"/>
      <c r="E29" s="58"/>
      <c r="F29" s="58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44.75390625" style="0" customWidth="1"/>
    <col min="4" max="4" width="19.25390625" style="0" customWidth="1"/>
    <col min="5" max="5" width="22.125" style="0" customWidth="1"/>
    <col min="6" max="6" width="17.25390625" style="0" customWidth="1"/>
    <col min="7" max="7" width="13.625" style="0" customWidth="1"/>
  </cols>
  <sheetData>
    <row r="1" spans="1:7" ht="30.75" customHeight="1">
      <c r="A1" s="59" t="s">
        <v>67</v>
      </c>
      <c r="B1" s="59"/>
      <c r="C1" s="59"/>
      <c r="D1" s="59"/>
      <c r="E1" s="59"/>
      <c r="F1" s="59"/>
      <c r="G1" s="59"/>
    </row>
    <row r="2" spans="1:7" ht="29.25" customHeight="1">
      <c r="A2" s="59"/>
      <c r="B2" s="59"/>
      <c r="C2" s="59"/>
      <c r="D2" s="59"/>
      <c r="E2" s="59"/>
      <c r="F2" s="59"/>
      <c r="G2" s="59"/>
    </row>
    <row r="3" spans="1:7" ht="13.5" hidden="1" thickBot="1">
      <c r="A3" s="60"/>
      <c r="B3" s="61"/>
      <c r="C3" s="62"/>
      <c r="D3" s="61"/>
      <c r="E3" s="61"/>
      <c r="F3" s="63" t="s">
        <v>68</v>
      </c>
      <c r="G3" s="64"/>
    </row>
    <row r="4" spans="1:7" ht="12.75" hidden="1">
      <c r="A4" s="65" t="s">
        <v>69</v>
      </c>
      <c r="B4" s="66" t="s">
        <v>70</v>
      </c>
      <c r="C4" s="65" t="s">
        <v>71</v>
      </c>
      <c r="D4" s="66" t="s">
        <v>72</v>
      </c>
      <c r="E4" s="67" t="s">
        <v>73</v>
      </c>
      <c r="F4" s="67"/>
      <c r="G4" s="67"/>
    </row>
    <row r="5" spans="1:7" ht="12.75" hidden="1">
      <c r="A5" s="65" t="s">
        <v>74</v>
      </c>
      <c r="B5" s="66"/>
      <c r="C5" s="68"/>
      <c r="D5" s="66" t="s">
        <v>75</v>
      </c>
      <c r="E5" s="66" t="s">
        <v>76</v>
      </c>
      <c r="F5" s="66" t="s">
        <v>77</v>
      </c>
      <c r="G5" s="66" t="s">
        <v>78</v>
      </c>
    </row>
    <row r="6" spans="1:7" ht="12.75" hidden="1">
      <c r="A6" s="65"/>
      <c r="B6" s="66"/>
      <c r="C6" s="68"/>
      <c r="D6" s="66" t="s">
        <v>79</v>
      </c>
      <c r="E6" s="66"/>
      <c r="F6" s="66" t="s">
        <v>80</v>
      </c>
      <c r="G6" s="66" t="s">
        <v>81</v>
      </c>
    </row>
    <row r="7" spans="1:7" ht="12.75" hidden="1">
      <c r="A7" s="69"/>
      <c r="B7" s="70"/>
      <c r="C7" s="71"/>
      <c r="D7" s="70"/>
      <c r="E7" s="70"/>
      <c r="F7" s="70"/>
      <c r="G7" s="66" t="s">
        <v>82</v>
      </c>
    </row>
    <row r="8" spans="1:7" ht="13.5" hidden="1" thickBot="1">
      <c r="A8" s="72"/>
      <c r="B8" s="73"/>
      <c r="C8" s="74"/>
      <c r="D8" s="73"/>
      <c r="E8" s="73"/>
      <c r="F8" s="73"/>
      <c r="G8" s="73"/>
    </row>
    <row r="9" spans="1:7" ht="12.75" hidden="1">
      <c r="A9" s="61"/>
      <c r="B9" s="75"/>
      <c r="C9" s="62"/>
      <c r="D9" s="61"/>
      <c r="E9" s="61"/>
      <c r="F9" s="61"/>
      <c r="G9" s="75"/>
    </row>
    <row r="10" spans="1:7" ht="12.75" hidden="1">
      <c r="A10" s="66">
        <v>1</v>
      </c>
      <c r="B10" s="76" t="s">
        <v>83</v>
      </c>
      <c r="C10" s="65" t="s">
        <v>84</v>
      </c>
      <c r="D10" s="77" t="s">
        <v>85</v>
      </c>
      <c r="E10" s="78"/>
      <c r="F10" s="78"/>
      <c r="G10" s="79">
        <f>+E10-F10</f>
        <v>0</v>
      </c>
    </row>
    <row r="11" spans="1:7" ht="12.75" hidden="1">
      <c r="A11" s="66"/>
      <c r="B11" s="76"/>
      <c r="C11" s="68" t="s">
        <v>86</v>
      </c>
      <c r="D11" s="66" t="s">
        <v>87</v>
      </c>
      <c r="E11" s="78"/>
      <c r="F11" s="79"/>
      <c r="G11" s="79">
        <f>+E11-F11</f>
        <v>0</v>
      </c>
    </row>
    <row r="12" spans="1:7" ht="12.75" hidden="1">
      <c r="A12" s="66"/>
      <c r="B12" s="76"/>
      <c r="C12" s="65" t="s">
        <v>88</v>
      </c>
      <c r="D12" s="66" t="s">
        <v>89</v>
      </c>
      <c r="E12" s="78"/>
      <c r="F12" s="79"/>
      <c r="G12" s="79">
        <f>+E12-F12</f>
        <v>0</v>
      </c>
    </row>
    <row r="13" spans="1:7" ht="12.75" hidden="1">
      <c r="A13" s="66"/>
      <c r="B13" s="76"/>
      <c r="C13" s="65"/>
      <c r="D13" s="66"/>
      <c r="E13" s="78"/>
      <c r="F13" s="78"/>
      <c r="G13" s="79"/>
    </row>
    <row r="14" spans="1:7" ht="12.75" hidden="1">
      <c r="A14" s="66"/>
      <c r="B14" s="76"/>
      <c r="C14" s="80" t="s">
        <v>90</v>
      </c>
      <c r="D14" s="81"/>
      <c r="E14" s="82">
        <f>SUM(E10:E13)</f>
        <v>0</v>
      </c>
      <c r="F14" s="82">
        <f>SUM(F10:F13)</f>
        <v>0</v>
      </c>
      <c r="G14" s="82">
        <f>SUM(G10:G13)</f>
        <v>0</v>
      </c>
    </row>
    <row r="15" spans="1:7" ht="13.5" hidden="1" thickBot="1">
      <c r="A15" s="83"/>
      <c r="B15" s="84"/>
      <c r="C15" s="85"/>
      <c r="D15" s="86"/>
      <c r="E15" s="87"/>
      <c r="F15" s="87"/>
      <c r="G15" s="88"/>
    </row>
    <row r="16" spans="1:7" ht="12.75" hidden="1">
      <c r="A16" s="61"/>
      <c r="B16" s="75"/>
      <c r="C16" s="89"/>
      <c r="D16" s="90"/>
      <c r="E16" s="91"/>
      <c r="F16" s="92"/>
      <c r="G16" s="92"/>
    </row>
    <row r="17" spans="1:7" ht="12.75" hidden="1">
      <c r="A17" s="70"/>
      <c r="B17" s="93" t="s">
        <v>18</v>
      </c>
      <c r="C17" s="94"/>
      <c r="D17" s="68"/>
      <c r="E17" s="95">
        <f>E14</f>
        <v>0</v>
      </c>
      <c r="F17" s="96">
        <f>+F14</f>
        <v>0</v>
      </c>
      <c r="G17" s="97">
        <f>+E17-F17</f>
        <v>0</v>
      </c>
    </row>
    <row r="18" spans="1:7" ht="13.5" hidden="1" thickBot="1">
      <c r="A18" s="73"/>
      <c r="B18" s="98"/>
      <c r="C18" s="99"/>
      <c r="D18" s="100"/>
      <c r="E18" s="86"/>
      <c r="F18" s="101"/>
      <c r="G18" s="101"/>
    </row>
    <row r="20" spans="1:7" ht="63.75" customHeight="1">
      <c r="A20" s="102" t="s">
        <v>91</v>
      </c>
      <c r="B20" s="102" t="s">
        <v>92</v>
      </c>
      <c r="C20" s="102" t="s">
        <v>93</v>
      </c>
      <c r="D20" s="102" t="s">
        <v>94</v>
      </c>
      <c r="E20" s="103" t="s">
        <v>95</v>
      </c>
      <c r="F20" s="102" t="s">
        <v>96</v>
      </c>
      <c r="G20" s="104"/>
    </row>
    <row r="21" spans="1:7" ht="15">
      <c r="A21" s="105">
        <v>1</v>
      </c>
      <c r="B21" s="106">
        <v>6920.74</v>
      </c>
      <c r="C21" s="106">
        <v>61247.8</v>
      </c>
      <c r="D21" s="106">
        <v>56295.29</v>
      </c>
      <c r="E21" s="106"/>
      <c r="F21" s="106">
        <f>+B21+C21-D21</f>
        <v>11873.250000000007</v>
      </c>
      <c r="G21" s="107"/>
    </row>
    <row r="23" spans="1:5" ht="60" customHeight="1">
      <c r="A23" s="102" t="s">
        <v>91</v>
      </c>
      <c r="B23" s="102" t="s">
        <v>97</v>
      </c>
      <c r="C23" s="102" t="s">
        <v>98</v>
      </c>
      <c r="D23" s="102" t="s">
        <v>99</v>
      </c>
      <c r="E23" s="102" t="s">
        <v>100</v>
      </c>
    </row>
    <row r="24" spans="1:5" ht="15">
      <c r="A24" s="108">
        <v>1</v>
      </c>
      <c r="B24" s="109">
        <v>3373.84</v>
      </c>
      <c r="C24" s="109">
        <f>+C21+E21</f>
        <v>61247.8</v>
      </c>
      <c r="D24" s="109">
        <f>+F17*1000</f>
        <v>0</v>
      </c>
      <c r="E24" s="109">
        <f>+B24+C24-D24</f>
        <v>64621.64</v>
      </c>
    </row>
    <row r="25" spans="1:5" ht="12.75">
      <c r="A25" s="71"/>
      <c r="B25" s="71"/>
      <c r="C25" s="110"/>
      <c r="D25" s="110"/>
      <c r="E25" s="68"/>
    </row>
    <row r="26" ht="12.75">
      <c r="B26" t="s">
        <v>101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2016-03-31T17:48:26Z</dcterms:created>
  <dcterms:modified xsi:type="dcterms:W3CDTF">2016-03-31T17:49:19Z</dcterms:modified>
  <cp:category/>
  <cp:version/>
  <cp:contentType/>
  <cp:contentStatus/>
</cp:coreProperties>
</file>