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<sst xmlns="http://schemas.openxmlformats.org/spreadsheetml/2006/main" count="61" uniqueCount="54">
  <si>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</si>
  <si>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</si>
  <si>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</si>
  <si>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  по ул. Березовая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</si>
  <si>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</si>
  <si>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</si>
  <si>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</si>
  <si>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</si>
  <si>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</si>
  <si>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</si>
  <si>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</si>
  <si>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</si>
  <si>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</si>
  <si>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</si>
  <si>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</si>
  <si>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</si>
  <si>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</si>
  <si>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</si>
  <si>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</si>
  <si>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</si>
  <si>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</si>
  <si>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</si>
  <si>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Н/2008-59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</si>
  <si>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</si>
  <si>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</si>
  <si>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</si>
  <si>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</si>
  <si>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</si>
  <si>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</si>
  <si>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</si>
  <si>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</si>
  <si>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</si>
  <si>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</si>
  <si>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ООО"Энерго-Сервис"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</si>
  <si>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</si>
  <si>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</si>
  <si>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</si>
  <si>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</si>
  <si>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</si>
  <si>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7 по ул. Березовая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</si>
  <si>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</si>
  <si>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</si>
  <si>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</si>
  <si>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</si>
  <si>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</si>
  <si>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</si>
  <si>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</si>
  <si>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</si>
  <si>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</si>
  <si>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</si>
  <si>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1,03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тыс.</t>
    </r>
    <r>
      <rPr>
        <sz val="10"/>
        <rFont val="Arial Cyr"/>
        <family val="0"/>
      </rPr>
      <t xml:space="preserve"> рублей, в том числе:</t>
    </r>
  </si>
  <si>
    <t>смена стекол - 0,75т.р.</t>
  </si>
  <si>
    <t>смена выключателей п.1,2 - 0,16т.р.</t>
  </si>
  <si>
    <t>прочее - 0,12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</si>
</sst>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4" fontId="23" fillId="0" borderId="17" xfId="0" applyNumberFormat="1" applyFont="1" applyFill="1" applyBorder="1" applyAlignment="1">
      <alignment horizontal="right" vertical="top" wrapText="1"/>
    </xf>
    <xf numFmtId="4" fontId="24" fillId="0" borderId="17" xfId="0" applyNumberFormat="1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vertical="top" wrapText="1"/>
    </xf>
    <xf numFmtId="0" fontId="25" fillId="0" borderId="19" xfId="0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vertical="top" wrapText="1"/>
    </xf>
    <xf numFmtId="0" fontId="25" fillId="0" borderId="16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top" wrapText="1"/>
    </xf>
    <xf numFmtId="4" fontId="21" fillId="0" borderId="20" xfId="0" applyNumberFormat="1" applyFont="1" applyFill="1" applyBorder="1" applyAlignment="1">
      <alignment vertical="top" wrapText="1"/>
    </xf>
    <xf numFmtId="0" fontId="26" fillId="0" borderId="14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33" borderId="14" xfId="0" applyFont="1" applyFill="1" applyBorder="1" applyAlignment="1">
      <alignment horizontal="center" vertical="top" wrapText="1"/>
    </xf>
    <xf numFmtId="4" fontId="25" fillId="0" borderId="12" xfId="0" applyNumberFormat="1" applyFont="1" applyFill="1" applyBorder="1" applyAlignment="1">
      <alignment horizontal="right" vertical="top" wrapText="1"/>
    </xf>
    <xf numFmtId="4" fontId="24" fillId="0" borderId="12" xfId="0" applyNumberFormat="1" applyFont="1" applyFill="1" applyBorder="1" applyAlignment="1">
      <alignment vertical="top" wrapText="1"/>
    </xf>
    <xf numFmtId="0" fontId="23" fillId="0" borderId="18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1" fillId="33" borderId="16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" fontId="21" fillId="0" borderId="17" xfId="0" applyNumberFormat="1" applyFont="1" applyFill="1" applyBorder="1" applyAlignment="1">
      <alignment vertical="top" wrapText="1"/>
    </xf>
    <xf numFmtId="0" fontId="26" fillId="0" borderId="17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3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0" fontId="33" fillId="0" borderId="0" xfId="52" applyAlignment="1">
      <alignment horizontal="center"/>
      <protection/>
    </xf>
    <xf numFmtId="0" fontId="33" fillId="0" borderId="0" xfId="52">
      <alignment/>
      <protection/>
    </xf>
    <xf numFmtId="0" fontId="33" fillId="0" borderId="21" xfId="52" applyBorder="1" applyAlignment="1">
      <alignment horizontal="center" vertical="center" wrapText="1"/>
      <protection/>
    </xf>
    <xf numFmtId="0" fontId="33" fillId="0" borderId="21" xfId="52" applyFont="1" applyBorder="1" applyAlignment="1">
      <alignment horizontal="center" vertical="center" wrapText="1"/>
      <protection/>
    </xf>
    <xf numFmtId="0" fontId="41" fillId="0" borderId="21" xfId="52" applyFont="1" applyBorder="1" applyAlignment="1">
      <alignment horizontal="center" vertical="center"/>
      <protection/>
    </xf>
    <xf numFmtId="2" fontId="41" fillId="0" borderId="21" xfId="52" applyNumberFormat="1" applyFont="1" applyFill="1" applyBorder="1" applyAlignment="1">
      <alignment horizontal="center" vertical="center"/>
      <protection/>
    </xf>
    <xf numFmtId="0" fontId="32" fillId="0" borderId="0" xfId="52" applyFont="1" applyFill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4"/>
  <sheetViews>
    <sheetView zoomScalePageLayoutView="0" workbookViewId="0" topLeftCell="C20">
      <selection activeCell="G41" sqref="G41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7.625" style="48" customWidth="1"/>
    <col min="4" max="4" width="13.25390625" style="48" customWidth="1"/>
    <col min="5" max="5" width="11.25390625" style="48" customWidth="1"/>
    <col min="6" max="6" width="12.00390625" style="48" customWidth="1"/>
    <col min="7" max="7" width="11.875" style="48" customWidth="1"/>
    <col min="8" max="8" width="13.875" style="48" customWidth="1"/>
    <col min="9" max="9" width="25.00390625" style="48" customWidth="1"/>
    <col min="10" max="11" width="0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2.75" customHeight="1">
      <c r="C23" s="7"/>
      <c r="D23" s="7"/>
      <c r="E23" s="8"/>
      <c r="F23" s="8"/>
      <c r="G23" s="8"/>
      <c r="H23" s="8"/>
      <c r="I23" s="8"/>
    </row>
    <row r="24" spans="3:9" ht="12.75" customHeight="1">
      <c r="C24" s="7"/>
      <c r="D24" s="7"/>
      <c r="E24" s="8"/>
      <c r="F24" s="8"/>
      <c r="G24" s="8"/>
      <c r="H24" s="8"/>
      <c r="I24" s="8"/>
    </row>
    <row r="25" spans="3:9" ht="12.75" customHeight="1">
      <c r="C25" s="7"/>
      <c r="D25" s="7"/>
      <c r="E25" s="8"/>
      <c r="F25" s="8"/>
      <c r="G25" s="8"/>
      <c r="H25" s="8"/>
      <c r="I25" s="8"/>
    </row>
    <row r="26" spans="3:9" ht="12.75" customHeight="1">
      <c r="C26" s="7"/>
      <c r="D26" s="7"/>
      <c r="E26" s="8"/>
      <c r="F26" s="8"/>
      <c r="G26" s="8"/>
      <c r="H26" s="8"/>
      <c r="I26" s="8"/>
    </row>
    <row r="27" spans="3:9" ht="12.75">
      <c r="C27" s="9" t="s">
        <v>1</v>
      </c>
      <c r="D27" s="9"/>
      <c r="E27" s="9"/>
      <c r="F27" s="9"/>
      <c r="G27" s="9"/>
      <c r="H27" s="9"/>
      <c r="I27" s="9"/>
    </row>
    <row r="28" spans="3:9" ht="12.75">
      <c r="C28" s="10" t="s">
        <v>2</v>
      </c>
      <c r="D28" s="10"/>
      <c r="E28" s="10"/>
      <c r="F28" s="10"/>
      <c r="G28" s="10"/>
      <c r="H28" s="10"/>
      <c r="I28" s="10"/>
    </row>
    <row r="29" spans="3:9" ht="12.75">
      <c r="C29" s="10" t="s">
        <v>3</v>
      </c>
      <c r="D29" s="10"/>
      <c r="E29" s="10"/>
      <c r="F29" s="10"/>
      <c r="G29" s="10"/>
      <c r="H29" s="10"/>
      <c r="I29" s="10"/>
    </row>
    <row r="30" spans="3:9" ht="6" customHeight="1" thickBot="1">
      <c r="C30" s="11"/>
      <c r="D30" s="11"/>
      <c r="E30" s="11"/>
      <c r="F30" s="11"/>
      <c r="G30" s="11"/>
      <c r="H30" s="11"/>
      <c r="I30" s="11"/>
    </row>
    <row r="31" spans="3:9" ht="54" customHeight="1" thickBot="1">
      <c r="C31" s="12" t="s">
        <v>4</v>
      </c>
      <c r="D31" s="13" t="s">
        <v>5</v>
      </c>
      <c r="E31" s="14" t="s">
        <v>6</v>
      </c>
      <c r="F31" s="14" t="s">
        <v>7</v>
      </c>
      <c r="G31" s="14" t="s">
        <v>8</v>
      </c>
      <c r="H31" s="14" t="s">
        <v>9</v>
      </c>
      <c r="I31" s="13" t="s">
        <v>10</v>
      </c>
    </row>
    <row r="32" spans="3:9" ht="13.5" customHeight="1" thickBot="1">
      <c r="C32" s="15" t="s">
        <v>11</v>
      </c>
      <c r="D32" s="16"/>
      <c r="E32" s="16"/>
      <c r="F32" s="16"/>
      <c r="G32" s="16"/>
      <c r="H32" s="16"/>
      <c r="I32" s="17"/>
    </row>
    <row r="33" spans="3:11" ht="13.5" customHeight="1" thickBot="1">
      <c r="C33" s="18" t="s">
        <v>12</v>
      </c>
      <c r="D33" s="19">
        <v>31842.28</v>
      </c>
      <c r="E33" s="20">
        <v>161665.07</v>
      </c>
      <c r="F33" s="20">
        <f>15505.96+149554.04</f>
        <v>165060</v>
      </c>
      <c r="G33" s="20">
        <v>160732.4</v>
      </c>
      <c r="H33" s="20">
        <f>+D33+E33-F33</f>
        <v>28447.350000000006</v>
      </c>
      <c r="I33" s="21" t="s">
        <v>13</v>
      </c>
      <c r="K33" s="2">
        <f>26091.83+2355.52</f>
        <v>28447.350000000002</v>
      </c>
    </row>
    <row r="34" spans="3:9" ht="13.5" customHeight="1" hidden="1" thickBot="1">
      <c r="C34" s="18" t="s">
        <v>14</v>
      </c>
      <c r="D34" s="19">
        <v>0</v>
      </c>
      <c r="E34" s="22"/>
      <c r="F34" s="22"/>
      <c r="G34" s="20"/>
      <c r="H34" s="20">
        <f>+D34+E34-F34</f>
        <v>0</v>
      </c>
      <c r="I34" s="23"/>
    </row>
    <row r="35" spans="3:11" ht="13.5" customHeight="1" thickBot="1">
      <c r="C35" s="18" t="s">
        <v>15</v>
      </c>
      <c r="D35" s="19">
        <v>7059.000000000007</v>
      </c>
      <c r="E35" s="24">
        <f>51297.02+226.17</f>
        <v>51523.189999999995</v>
      </c>
      <c r="F35" s="24">
        <v>51541.41</v>
      </c>
      <c r="G35" s="20">
        <f>+E35</f>
        <v>51523.189999999995</v>
      </c>
      <c r="H35" s="20">
        <f>+D35+E35-F35</f>
        <v>7040.779999999999</v>
      </c>
      <c r="I35" s="23"/>
      <c r="K35" s="2">
        <v>7040.78</v>
      </c>
    </row>
    <row r="36" spans="3:11" ht="13.5" customHeight="1" thickBot="1">
      <c r="C36" s="18" t="s">
        <v>16</v>
      </c>
      <c r="D36" s="19">
        <v>-969.2000000000029</v>
      </c>
      <c r="E36" s="24"/>
      <c r="F36" s="24">
        <v>7.34</v>
      </c>
      <c r="G36" s="20"/>
      <c r="H36" s="20">
        <f>+D36+E36-F36</f>
        <v>-976.5400000000029</v>
      </c>
      <c r="I36" s="23"/>
      <c r="K36" s="2">
        <f>0.91-977.45</f>
        <v>-976.5400000000001</v>
      </c>
    </row>
    <row r="37" spans="3:9" ht="13.5" customHeight="1" thickBot="1">
      <c r="C37" s="18" t="s">
        <v>17</v>
      </c>
      <c r="D37" s="19">
        <v>89.08999999999992</v>
      </c>
      <c r="E37" s="24"/>
      <c r="F37" s="24">
        <v>77.47</v>
      </c>
      <c r="G37" s="20"/>
      <c r="H37" s="20">
        <f>+D37+E37-F37</f>
        <v>11.61999999999992</v>
      </c>
      <c r="I37" s="25"/>
    </row>
    <row r="38" spans="3:9" ht="13.5" customHeight="1" thickBot="1">
      <c r="C38" s="26" t="s">
        <v>18</v>
      </c>
      <c r="D38" s="27">
        <f>SUM(D33:D37)</f>
        <v>38021.17</v>
      </c>
      <c r="E38" s="27">
        <f>SUM(E33:E37)</f>
        <v>213188.26</v>
      </c>
      <c r="F38" s="27">
        <f>SUM(F33:F37)</f>
        <v>216686.22</v>
      </c>
      <c r="G38" s="27">
        <f>SUM(G33:G37)</f>
        <v>212255.59</v>
      </c>
      <c r="H38" s="27">
        <f>SUM(H33:H37)</f>
        <v>34523.21000000001</v>
      </c>
      <c r="I38" s="28"/>
    </row>
    <row r="39" spans="3:9" ht="13.5" customHeight="1" thickBot="1">
      <c r="C39" s="29" t="s">
        <v>19</v>
      </c>
      <c r="D39" s="30"/>
      <c r="E39" s="30"/>
      <c r="F39" s="30"/>
      <c r="G39" s="30"/>
      <c r="H39" s="30"/>
      <c r="I39" s="31"/>
    </row>
    <row r="40" spans="3:9" ht="51" customHeight="1" thickBot="1">
      <c r="C40" s="12" t="s">
        <v>4</v>
      </c>
      <c r="D40" s="13" t="s">
        <v>5</v>
      </c>
      <c r="E40" s="14" t="s">
        <v>6</v>
      </c>
      <c r="F40" s="14" t="s">
        <v>7</v>
      </c>
      <c r="G40" s="14" t="s">
        <v>8</v>
      </c>
      <c r="H40" s="14" t="s">
        <v>9</v>
      </c>
      <c r="I40" s="32" t="s">
        <v>20</v>
      </c>
    </row>
    <row r="41" spans="3:11" ht="19.5" customHeight="1" thickBot="1">
      <c r="C41" s="33" t="s">
        <v>21</v>
      </c>
      <c r="D41" s="34">
        <v>15123.829999999987</v>
      </c>
      <c r="E41" s="35">
        <f>97849.8+3854.73+1122.72</f>
        <v>102827.25</v>
      </c>
      <c r="F41" s="35">
        <f>957.03+3328.79+98639.23</f>
        <v>102925.04999999999</v>
      </c>
      <c r="G41" s="35">
        <f>+E41</f>
        <v>102827.25</v>
      </c>
      <c r="H41" s="35">
        <f>+D41+E41-F41</f>
        <v>15026.029999999999</v>
      </c>
      <c r="I41" s="36" t="s">
        <v>22</v>
      </c>
      <c r="J41" s="37">
        <f>15027.94+75.88+20.01-D41</f>
        <v>0</v>
      </c>
      <c r="K41" s="37">
        <f>14238.51+601.82+185.7-H41</f>
        <v>0</v>
      </c>
    </row>
    <row r="42" spans="3:9" ht="18" customHeight="1" thickBot="1">
      <c r="C42" s="38" t="s">
        <v>23</v>
      </c>
      <c r="D42" s="19">
        <v>3563.270000000004</v>
      </c>
      <c r="E42" s="20">
        <v>23388.2</v>
      </c>
      <c r="F42" s="20">
        <v>23534.01</v>
      </c>
      <c r="G42" s="35">
        <v>1028.77</v>
      </c>
      <c r="H42" s="35">
        <f aca="true" t="shared" si="0" ref="H42:H48">+D42+E42-F42</f>
        <v>3417.4600000000064</v>
      </c>
      <c r="I42" s="39"/>
    </row>
    <row r="43" spans="3:9" ht="13.5" customHeight="1" thickBot="1">
      <c r="C43" s="38" t="s">
        <v>24</v>
      </c>
      <c r="D43" s="19">
        <v>128.9000000000039</v>
      </c>
      <c r="E43" s="20"/>
      <c r="F43" s="20">
        <v>114.57</v>
      </c>
      <c r="G43" s="35"/>
      <c r="H43" s="35">
        <f t="shared" si="0"/>
        <v>14.330000000003906</v>
      </c>
      <c r="I43" s="40"/>
    </row>
    <row r="44" spans="3:9" ht="12.75" customHeight="1" hidden="1" thickBot="1">
      <c r="C44" s="38" t="s">
        <v>25</v>
      </c>
      <c r="D44" s="19">
        <v>0</v>
      </c>
      <c r="E44" s="20"/>
      <c r="F44" s="20"/>
      <c r="G44" s="35"/>
      <c r="H44" s="35">
        <f t="shared" si="0"/>
        <v>0</v>
      </c>
      <c r="I44" s="40" t="s">
        <v>26</v>
      </c>
    </row>
    <row r="45" spans="3:11" ht="25.5" customHeight="1" thickBot="1">
      <c r="C45" s="38" t="s">
        <v>27</v>
      </c>
      <c r="D45" s="19">
        <v>3884.7999999999956</v>
      </c>
      <c r="E45" s="20">
        <f>5963.31+19484.89</f>
        <v>25448.2</v>
      </c>
      <c r="F45" s="20">
        <f>16360.22+630.07+8624.61</f>
        <v>25614.9</v>
      </c>
      <c r="G45" s="35">
        <v>40496.82</v>
      </c>
      <c r="H45" s="35">
        <f t="shared" si="0"/>
        <v>3718.099999999995</v>
      </c>
      <c r="I45" s="41" t="s">
        <v>28</v>
      </c>
      <c r="J45" s="2">
        <f>3163.56+721.24</f>
        <v>3884.8</v>
      </c>
      <c r="K45" s="42">
        <f>502.26+91.17+3124.67</f>
        <v>3718.1</v>
      </c>
    </row>
    <row r="46" spans="3:9" ht="13.5" customHeight="1" hidden="1" thickBot="1">
      <c r="C46" s="38" t="s">
        <v>29</v>
      </c>
      <c r="D46" s="19">
        <v>0</v>
      </c>
      <c r="E46" s="22"/>
      <c r="F46" s="22"/>
      <c r="G46" s="35"/>
      <c r="H46" s="35">
        <f t="shared" si="0"/>
        <v>0</v>
      </c>
      <c r="I46" s="41" t="s">
        <v>30</v>
      </c>
    </row>
    <row r="47" spans="3:9" ht="13.5" customHeight="1" thickBot="1">
      <c r="C47" s="38" t="s">
        <v>31</v>
      </c>
      <c r="D47" s="19">
        <v>1877.1499999999996</v>
      </c>
      <c r="E47" s="22">
        <v>11102.31</v>
      </c>
      <c r="F47" s="22">
        <v>11225.77</v>
      </c>
      <c r="G47" s="35">
        <f>+E47</f>
        <v>11102.31</v>
      </c>
      <c r="H47" s="35">
        <f t="shared" si="0"/>
        <v>1753.6899999999987</v>
      </c>
      <c r="I47" s="41"/>
    </row>
    <row r="48" spans="3:9" ht="13.5" customHeight="1" thickBot="1">
      <c r="C48" s="18" t="s">
        <v>32</v>
      </c>
      <c r="D48" s="19">
        <v>798.2300000000014</v>
      </c>
      <c r="E48" s="24">
        <v>5226.96</v>
      </c>
      <c r="F48" s="24">
        <v>5261.97</v>
      </c>
      <c r="G48" s="35">
        <f>+E48</f>
        <v>5226.96</v>
      </c>
      <c r="H48" s="35">
        <f t="shared" si="0"/>
        <v>763.2200000000012</v>
      </c>
      <c r="I48" s="41" t="s">
        <v>33</v>
      </c>
    </row>
    <row r="49" spans="3:9" s="43" customFormat="1" ht="13.5" customHeight="1" thickBot="1">
      <c r="C49" s="18" t="s">
        <v>18</v>
      </c>
      <c r="D49" s="44">
        <f>SUM(D41:D48)</f>
        <v>25376.179999999993</v>
      </c>
      <c r="E49" s="44">
        <f>SUM(E41:E48)</f>
        <v>167992.91999999998</v>
      </c>
      <c r="F49" s="44">
        <f>SUM(F41:F48)</f>
        <v>168676.27</v>
      </c>
      <c r="G49" s="44">
        <f>SUM(G41:G48)</f>
        <v>160682.11</v>
      </c>
      <c r="H49" s="44">
        <f>SUM(H41:H48)</f>
        <v>24692.830000000005</v>
      </c>
      <c r="I49" s="45"/>
    </row>
    <row r="50" spans="3:8" ht="21" customHeight="1">
      <c r="C50" s="46" t="s">
        <v>34</v>
      </c>
      <c r="D50" s="46"/>
      <c r="E50" s="46"/>
      <c r="F50" s="46"/>
      <c r="G50" s="46"/>
      <c r="H50" s="47">
        <f>+H38+H49</f>
        <v>59216.04000000001</v>
      </c>
    </row>
    <row r="51" spans="3:4" ht="17.25" customHeight="1">
      <c r="C51" s="49" t="s">
        <v>35</v>
      </c>
      <c r="D51" s="49"/>
    </row>
    <row r="52" ht="26.25" customHeight="1">
      <c r="C52" s="50" t="s">
        <v>36</v>
      </c>
    </row>
    <row r="53" ht="12.75" customHeight="1" hidden="1">
      <c r="C53" s="50"/>
    </row>
    <row r="54" spans="4:6" ht="12.75">
      <c r="D54" s="51"/>
      <c r="E54" s="51"/>
      <c r="F54" s="51"/>
    </row>
  </sheetData>
  <sheetProtection/>
  <mergeCells count="8">
    <mergeCell ref="C39:I39"/>
    <mergeCell ref="I41:I42"/>
    <mergeCell ref="C27:I27"/>
    <mergeCell ref="C28:I28"/>
    <mergeCell ref="C29:I29"/>
    <mergeCell ref="C30:I30"/>
    <mergeCell ref="C32:I32"/>
    <mergeCell ref="I33:I37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I21"/>
  <sheetViews>
    <sheetView tabSelected="1" zoomScaleSheetLayoutView="120" zoomScalePageLayoutView="0" workbookViewId="0" topLeftCell="A1">
      <selection activeCell="D21" sqref="D21"/>
    </sheetView>
  </sheetViews>
  <sheetFormatPr defaultColWidth="9.00390625" defaultRowHeight="12.75"/>
  <cols>
    <col min="1" max="1" width="4.625" style="53" customWidth="1"/>
    <col min="2" max="2" width="12.375" style="53" customWidth="1"/>
    <col min="3" max="3" width="13.25390625" style="53" hidden="1" customWidth="1"/>
    <col min="4" max="4" width="12.125" style="53" customWidth="1"/>
    <col min="5" max="5" width="13.625" style="53" customWidth="1"/>
    <col min="6" max="6" width="13.25390625" style="53" customWidth="1"/>
    <col min="7" max="7" width="14.25390625" style="53" customWidth="1"/>
    <col min="8" max="8" width="15.125" style="53" customWidth="1"/>
    <col min="9" max="9" width="13.75390625" style="53" customWidth="1"/>
    <col min="10" max="16384" width="9.125" style="53" customWidth="1"/>
  </cols>
  <sheetData>
    <row r="12" spans="1:9" ht="15">
      <c r="A12" s="52" t="s">
        <v>37</v>
      </c>
      <c r="B12" s="52"/>
      <c r="C12" s="52"/>
      <c r="D12" s="52"/>
      <c r="E12" s="52"/>
      <c r="F12" s="52"/>
      <c r="G12" s="52"/>
      <c r="H12" s="52"/>
      <c r="I12" s="52"/>
    </row>
    <row r="13" spans="1:9" ht="15">
      <c r="A13" s="52" t="s">
        <v>38</v>
      </c>
      <c r="B13" s="52"/>
      <c r="C13" s="52"/>
      <c r="D13" s="52"/>
      <c r="E13" s="52"/>
      <c r="F13" s="52"/>
      <c r="G13" s="52"/>
      <c r="H13" s="52"/>
      <c r="I13" s="52"/>
    </row>
    <row r="14" spans="1:9" ht="15">
      <c r="A14" s="52" t="s">
        <v>39</v>
      </c>
      <c r="B14" s="52"/>
      <c r="C14" s="52"/>
      <c r="D14" s="52"/>
      <c r="E14" s="52"/>
      <c r="F14" s="52"/>
      <c r="G14" s="52"/>
      <c r="H14" s="52"/>
      <c r="I14" s="52"/>
    </row>
    <row r="15" spans="1:9" ht="60">
      <c r="A15" s="54" t="s">
        <v>40</v>
      </c>
      <c r="B15" s="54" t="s">
        <v>41</v>
      </c>
      <c r="C15" s="54" t="s">
        <v>42</v>
      </c>
      <c r="D15" s="54" t="s">
        <v>43</v>
      </c>
      <c r="E15" s="54" t="s">
        <v>44</v>
      </c>
      <c r="F15" s="55" t="s">
        <v>45</v>
      </c>
      <c r="G15" s="55" t="s">
        <v>46</v>
      </c>
      <c r="H15" s="54" t="s">
        <v>47</v>
      </c>
      <c r="I15" s="54" t="s">
        <v>48</v>
      </c>
    </row>
    <row r="16" spans="1:9" ht="15">
      <c r="A16" s="56" t="s">
        <v>49</v>
      </c>
      <c r="B16" s="57">
        <v>9.861170000000003</v>
      </c>
      <c r="C16" s="57"/>
      <c r="D16" s="57">
        <v>23.3882</v>
      </c>
      <c r="E16" s="57">
        <v>23.53401</v>
      </c>
      <c r="F16" s="57">
        <v>0</v>
      </c>
      <c r="G16" s="57">
        <v>1.02877</v>
      </c>
      <c r="H16" s="57">
        <f>3.41746</f>
        <v>3.41746</v>
      </c>
      <c r="I16" s="57">
        <f>B16+D16+F16-G16</f>
        <v>32.220600000000005</v>
      </c>
    </row>
    <row r="18" ht="13.5" customHeight="1">
      <c r="A18" s="53" t="s">
        <v>50</v>
      </c>
    </row>
    <row r="19" ht="15">
      <c r="A19" s="53" t="s">
        <v>51</v>
      </c>
    </row>
    <row r="20" s="58" customFormat="1" ht="15">
      <c r="A20" s="58" t="s">
        <v>52</v>
      </c>
    </row>
    <row r="21" ht="15">
      <c r="A21" s="53" t="s">
        <v>53</v>
      </c>
    </row>
  </sheetData>
  <sheetProtection/>
  <mergeCells count="3">
    <mergeCell ref="A12:I12"/>
    <mergeCell ref="A13:I13"/>
    <mergeCell ref="A14:I1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2017-04-23T19:16:29Z</dcterms:created>
  <dcterms:modified xsi:type="dcterms:W3CDTF">2017-04-23T19:17:33Z</dcterms:modified>
  <cp:category/>
  <cp:version/>
  <cp:contentType/>
  <cp:contentStatus/>
</cp:coreProperties>
</file>