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<sst xmlns="http://schemas.openxmlformats.org/spreadsheetml/2006/main" count="43" uniqueCount="36">
  <si>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</si>
  <si>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</si>
  <si>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</si>
  <si>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10а  по мкр. Черная Речка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</si>
  <si>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</si>
  <si>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</si>
  <si>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</si>
  <si>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</si>
  <si>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</si>
  <si>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</si>
  <si>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</si>
  <si>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</si>
  <si>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</si>
  <si>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</si>
  <si>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</si>
  <si>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</si>
  <si>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</si>
  <si>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</si>
  <si>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</si>
  <si>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</si>
  <si>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</si>
  <si>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</si>
  <si>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</si>
  <si>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</si>
  <si>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</si>
  <si>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</si>
  <si>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</si>
  <si>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</si>
  <si>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</si>
  <si>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</si>
  <si>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</si>
  <si>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</si>
  <si>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</si>
  <si>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</si>
  <si>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01.01.2017г.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</si>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</sst>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14" xfId="0" applyNumberFormat="1" applyFont="1" applyFill="1" applyBorder="1" applyAlignment="1">
      <alignment vertical="top" wrapText="1"/>
    </xf>
    <xf numFmtId="4" fontId="25" fillId="0" borderId="15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right" vertical="top" wrapText="1"/>
    </xf>
    <xf numFmtId="0" fontId="22" fillId="0" borderId="16" xfId="0" applyFont="1" applyFill="1" applyBorder="1" applyAlignment="1">
      <alignment horizontal="right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right" vertical="top" wrapText="1"/>
    </xf>
    <xf numFmtId="0" fontId="25" fillId="0" borderId="16" xfId="0" applyFont="1" applyFill="1" applyBorder="1" applyAlignment="1">
      <alignment horizontal="center" vertical="top" wrapText="1"/>
    </xf>
    <xf numFmtId="2" fontId="25" fillId="0" borderId="16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yt\&#1056;&#1072;&#1073;&#1086;&#1095;&#1080;&#1081;%20&#1089;&#1090;&#1086;&#1083;\&#1088;&#1072;&#1073;&#1086;&#1090;&#1072;\&#1086;&#1090;&#1095;&#1077;&#1090;&#1099;%20&#1087;&#1077;&#1088;&#1077;&#1076;%20&#1085;&#1072;&#1089;&#1077;&#1083;&#1077;&#1085;&#1080;&#1077;&#1084;\2016\&#1054;&#1090;&#1095;&#1077;&#1090;%20&#1087;&#1077;&#1088;&#1077;&#1076;%20&#1085;&#1072;&#1089;&#1077;&#1083;&#1077;&#1085;&#1080;&#1077;&#1084;%20&#1054;&#1073;&#1097;&#1080;&#1081;%20&#1047;&#1040;%202016%20&#1043;&#1054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овая7"/>
      <sheetName val="Березовая8"/>
      <sheetName val="Березовая9"/>
      <sheetName val="Березовая10"/>
      <sheetName val="Березовая11"/>
      <sheetName val="Березовая12"/>
      <sheetName val="Березовая13"/>
      <sheetName val="Березовая14"/>
      <sheetName val="ветеранов3"/>
      <sheetName val="ветеранов4"/>
      <sheetName val="ветеранов5"/>
      <sheetName val="ветеранов6"/>
      <sheetName val="ветеранов7"/>
      <sheetName val="ветеранов10"/>
      <sheetName val="ветеранов11 2"/>
      <sheetName val="ветеранов12"/>
      <sheetName val="Выб.шоссе2"/>
      <sheetName val="Выб.шоссе6"/>
      <sheetName val="Кожемякина11 1"/>
      <sheetName val="Заречная7"/>
      <sheetName val="Заречная10"/>
      <sheetName val="Заречная11 2"/>
      <sheetName val="Заречная12"/>
      <sheetName val="Кленовая5 1"/>
      <sheetName val="Кленовая5 2"/>
      <sheetName val="Кленовая5 3"/>
      <sheetName val="Кленовая5 4"/>
      <sheetName val="Ларина1"/>
      <sheetName val="Ларина2"/>
      <sheetName val="Ларина5"/>
      <sheetName val="Ларина6"/>
      <sheetName val="Ларина7 2"/>
      <sheetName val="Ларина8"/>
      <sheetName val="Ларина14"/>
      <sheetName val="Мира 3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 1"/>
      <sheetName val="Молодцова 2"/>
      <sheetName val="Молодцова 3"/>
      <sheetName val="Молодцова4"/>
      <sheetName val="Молодцова7"/>
      <sheetName val="Молодцова 9"/>
      <sheetName val="Молодцова10"/>
      <sheetName val="Молодцова11"/>
      <sheetName val="Молодцова 13"/>
      <sheetName val="Молодцова 14"/>
      <sheetName val="Молодцова15 1"/>
      <sheetName val="Молодцова15 2"/>
      <sheetName val="Молодцова16"/>
      <sheetName val="Парковая1"/>
      <sheetName val="Пограничная3 3"/>
      <sheetName val="Пограничная5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5"/>
      <sheetName val="Центральная6 1"/>
      <sheetName val="Центральная6 2"/>
      <sheetName val="Центральная7 1"/>
      <sheetName val="Центральная7 2"/>
      <sheetName val="Центральная8 1"/>
      <sheetName val="Центральная8 2"/>
      <sheetName val="Центральная10 1"/>
      <sheetName val="Центральная10 2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2а"/>
      <sheetName val="ЧР4"/>
      <sheetName val="ЧР4а"/>
      <sheetName val="ЧР6а"/>
      <sheetName val="ЧР6б"/>
      <sheetName val="ЧР7а"/>
      <sheetName val="ЧР10а"/>
      <sheetName val="ЧР12а"/>
      <sheetName val="ЧР14а"/>
      <sheetName val="ЧР16а"/>
      <sheetName val="ЧР18а"/>
      <sheetName val="ЧР20а"/>
      <sheetName val="ЧР22а"/>
      <sheetName val="ЧР28"/>
      <sheetName val="ЧР30"/>
      <sheetName val="ЧР32"/>
      <sheetName val="ЧР34"/>
      <sheetName val="ЧР36"/>
      <sheetName val="ЧР52"/>
      <sheetName val="ЧР68а"/>
      <sheetName val="ЧР70"/>
      <sheetName val="ЧР71"/>
      <sheetName val="ЧР72"/>
      <sheetName val="ЧР73"/>
      <sheetName val="ЧР78"/>
      <sheetName val="ЧР84"/>
      <sheetName val="ЧР90"/>
      <sheetName val="ЧР96а"/>
      <sheetName val="ЧР98а"/>
      <sheetName val="Юбилейная1"/>
      <sheetName val="Юбилейная2"/>
      <sheetName val="Юбилейная4"/>
      <sheetName val="Юбилейная4а"/>
      <sheetName val="Юбилейная6"/>
      <sheetName val="Юбилейная0"/>
      <sheetName val="Юбилейная7"/>
      <sheetName val="Юбилейная8"/>
      <sheetName val="Юбилейная9"/>
      <sheetName val="Юбилейная12"/>
      <sheetName val="Юбилейная13"/>
      <sheetName val="всего"/>
    </sheetNames>
    <sheetDataSet>
      <sheetData sheetId="86">
        <row r="38">
          <cell r="E38">
            <v>8349</v>
          </cell>
          <cell r="G38">
            <v>8349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1"/>
  <sheetViews>
    <sheetView tabSelected="1" zoomScalePageLayoutView="0" workbookViewId="0" topLeftCell="C32">
      <selection activeCell="C49" sqref="C4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3" customWidth="1"/>
    <col min="4" max="4" width="13.125" style="43" customWidth="1"/>
    <col min="5" max="5" width="11.875" style="43" customWidth="1"/>
    <col min="6" max="6" width="13.25390625" style="43" customWidth="1"/>
    <col min="7" max="7" width="11.875" style="43" customWidth="1"/>
    <col min="8" max="8" width="13.375" style="43" customWidth="1"/>
    <col min="9" max="9" width="21.125" style="43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4.25">
      <c r="C24" s="9" t="s">
        <v>1</v>
      </c>
      <c r="D24" s="9"/>
      <c r="E24" s="9"/>
      <c r="F24" s="9"/>
      <c r="G24" s="9"/>
      <c r="H24" s="9"/>
      <c r="I24" s="9"/>
    </row>
    <row r="25" spans="3:9" ht="12.75">
      <c r="C25" s="10" t="s">
        <v>2</v>
      </c>
      <c r="D25" s="10"/>
      <c r="E25" s="10"/>
      <c r="F25" s="10"/>
      <c r="G25" s="10"/>
      <c r="H25" s="10"/>
      <c r="I25" s="10"/>
    </row>
    <row r="26" spans="3:9" ht="12.75">
      <c r="C26" s="10" t="s">
        <v>3</v>
      </c>
      <c r="D26" s="10"/>
      <c r="E26" s="10"/>
      <c r="F26" s="10"/>
      <c r="G26" s="10"/>
      <c r="H26" s="10"/>
      <c r="I26" s="10"/>
    </row>
    <row r="27" spans="3:9" ht="6" customHeight="1" thickBot="1">
      <c r="C27" s="11"/>
      <c r="D27" s="11"/>
      <c r="E27" s="11"/>
      <c r="F27" s="11"/>
      <c r="G27" s="11"/>
      <c r="H27" s="11"/>
      <c r="I27" s="11"/>
    </row>
    <row r="28" spans="3:9" ht="50.25" customHeight="1" thickBot="1">
      <c r="C28" s="12" t="s">
        <v>4</v>
      </c>
      <c r="D28" s="13" t="s">
        <v>5</v>
      </c>
      <c r="E28" s="14" t="s">
        <v>6</v>
      </c>
      <c r="F28" s="14" t="s">
        <v>7</v>
      </c>
      <c r="G28" s="14" t="s">
        <v>8</v>
      </c>
      <c r="H28" s="14" t="s">
        <v>9</v>
      </c>
      <c r="I28" s="13" t="s">
        <v>10</v>
      </c>
    </row>
    <row r="29" spans="3:10" ht="13.5" customHeight="1" thickBot="1">
      <c r="C29" s="15" t="s">
        <v>11</v>
      </c>
      <c r="D29" s="16"/>
      <c r="E29" s="16"/>
      <c r="F29" s="16"/>
      <c r="G29" s="16"/>
      <c r="H29" s="16"/>
      <c r="I29" s="16"/>
      <c r="J29" s="17"/>
    </row>
    <row r="30" spans="3:9" ht="13.5" customHeight="1" hidden="1" thickBot="1">
      <c r="C30" s="18" t="s">
        <v>12</v>
      </c>
      <c r="D30" s="19"/>
      <c r="E30" s="20"/>
      <c r="F30" s="20"/>
      <c r="G30" s="20">
        <f>E30</f>
        <v>0</v>
      </c>
      <c r="H30" s="20"/>
      <c r="I30" s="21" t="s">
        <v>13</v>
      </c>
    </row>
    <row r="31" spans="3:9" ht="13.5" customHeight="1" hidden="1" thickBot="1">
      <c r="C31" s="18" t="s">
        <v>14</v>
      </c>
      <c r="D31" s="19"/>
      <c r="E31" s="22"/>
      <c r="F31" s="22"/>
      <c r="G31" s="20">
        <f>E31</f>
        <v>0</v>
      </c>
      <c r="H31" s="22"/>
      <c r="I31" s="23"/>
    </row>
    <row r="32" spans="3:9" ht="13.5" customHeight="1" thickBot="1">
      <c r="C32" s="18" t="s">
        <v>15</v>
      </c>
      <c r="D32" s="24">
        <v>-138.6599999999944</v>
      </c>
      <c r="E32" s="22">
        <f>9573.18-86.66</f>
        <v>9486.52</v>
      </c>
      <c r="F32" s="22">
        <v>7953.14</v>
      </c>
      <c r="G32" s="20">
        <v>16241.11</v>
      </c>
      <c r="H32" s="25">
        <f>+D32+E32-F32</f>
        <v>1394.7200000000057</v>
      </c>
      <c r="I32" s="23"/>
    </row>
    <row r="33" spans="3:11" ht="13.5" customHeight="1" thickBot="1">
      <c r="C33" s="18" t="s">
        <v>16</v>
      </c>
      <c r="D33" s="24">
        <v>-78.49000000000001</v>
      </c>
      <c r="E33" s="22">
        <f>3358.12-69.34</f>
        <v>3288.7799999999997</v>
      </c>
      <c r="F33" s="22">
        <v>2737.11</v>
      </c>
      <c r="G33" s="20">
        <v>950.66</v>
      </c>
      <c r="H33" s="26">
        <f>+D33+E33-F33</f>
        <v>473.17999999999984</v>
      </c>
      <c r="I33" s="23"/>
      <c r="K33" s="2">
        <f>489.34-16.16</f>
        <v>473.17999999999995</v>
      </c>
    </row>
    <row r="34" spans="3:9" ht="13.5" customHeight="1" thickBot="1">
      <c r="C34" s="18" t="s">
        <v>17</v>
      </c>
      <c r="D34" s="24">
        <v>-8.68</v>
      </c>
      <c r="E34" s="22"/>
      <c r="F34" s="22"/>
      <c r="G34" s="20"/>
      <c r="H34" s="26">
        <f>+D34+E34-F34</f>
        <v>-8.68</v>
      </c>
      <c r="I34" s="27"/>
    </row>
    <row r="35" spans="3:9" ht="13.5" customHeight="1" thickBot="1">
      <c r="C35" s="18" t="s">
        <v>18</v>
      </c>
      <c r="D35" s="28">
        <f>SUM(D30:D34)</f>
        <v>-225.8299999999944</v>
      </c>
      <c r="E35" s="28">
        <f>SUM(E30:E34)</f>
        <v>12775.3</v>
      </c>
      <c r="F35" s="28">
        <f>SUM(F30:F34)</f>
        <v>10690.25</v>
      </c>
      <c r="G35" s="28">
        <f>SUM(G30:G34)</f>
        <v>17191.77</v>
      </c>
      <c r="H35" s="28">
        <f>SUM(H30:H34)</f>
        <v>1859.2200000000055</v>
      </c>
      <c r="I35" s="18"/>
    </row>
    <row r="36" spans="3:9" ht="13.5" customHeight="1" thickBot="1">
      <c r="C36" s="16" t="s">
        <v>19</v>
      </c>
      <c r="D36" s="16"/>
      <c r="E36" s="16"/>
      <c r="F36" s="16"/>
      <c r="G36" s="16"/>
      <c r="H36" s="16"/>
      <c r="I36" s="16"/>
    </row>
    <row r="37" spans="3:9" ht="50.25" customHeight="1" thickBot="1">
      <c r="C37" s="29" t="s">
        <v>4</v>
      </c>
      <c r="D37" s="13" t="s">
        <v>5</v>
      </c>
      <c r="E37" s="14" t="s">
        <v>6</v>
      </c>
      <c r="F37" s="14" t="s">
        <v>7</v>
      </c>
      <c r="G37" s="14" t="s">
        <v>8</v>
      </c>
      <c r="H37" s="14" t="s">
        <v>9</v>
      </c>
      <c r="I37" s="30" t="s">
        <v>20</v>
      </c>
    </row>
    <row r="38" spans="3:11" ht="37.5" customHeight="1" thickBot="1">
      <c r="C38" s="12" t="s">
        <v>21</v>
      </c>
      <c r="D38" s="31">
        <v>-1381.8799999999983</v>
      </c>
      <c r="E38" s="32">
        <v>4663.8</v>
      </c>
      <c r="F38" s="32">
        <v>2292.84</v>
      </c>
      <c r="G38" s="32">
        <f>+E38</f>
        <v>4663.8</v>
      </c>
      <c r="H38" s="32">
        <f aca="true" t="shared" si="0" ref="H38:H45">+D38+E38-F38</f>
        <v>989.0800000000017</v>
      </c>
      <c r="I38" s="33" t="s">
        <v>22</v>
      </c>
      <c r="J38" s="2">
        <f>121.18-1503.06</f>
        <v>-1381.8799999999999</v>
      </c>
      <c r="K38" s="2">
        <f>1328.02-338.94</f>
        <v>989.0799999999999</v>
      </c>
    </row>
    <row r="39" spans="3:9" ht="14.25" customHeight="1" hidden="1" thickBot="1">
      <c r="C39" s="18" t="s">
        <v>23</v>
      </c>
      <c r="D39" s="34">
        <v>0</v>
      </c>
      <c r="E39" s="20"/>
      <c r="F39" s="20"/>
      <c r="G39" s="32"/>
      <c r="H39" s="32">
        <f t="shared" si="0"/>
        <v>0</v>
      </c>
      <c r="I39" s="19"/>
    </row>
    <row r="40" spans="3:9" ht="13.5" customHeight="1" hidden="1" thickBot="1">
      <c r="C40" s="29" t="s">
        <v>24</v>
      </c>
      <c r="D40" s="35">
        <v>0</v>
      </c>
      <c r="E40" s="20"/>
      <c r="F40" s="20"/>
      <c r="G40" s="32"/>
      <c r="H40" s="32">
        <f t="shared" si="0"/>
        <v>0</v>
      </c>
      <c r="I40" s="19"/>
    </row>
    <row r="41" spans="3:9" ht="12.75" customHeight="1" hidden="1" thickBot="1">
      <c r="C41" s="18" t="s">
        <v>25</v>
      </c>
      <c r="D41" s="34">
        <v>0</v>
      </c>
      <c r="E41" s="20"/>
      <c r="F41" s="20"/>
      <c r="G41" s="32"/>
      <c r="H41" s="32">
        <f t="shared" si="0"/>
        <v>0</v>
      </c>
      <c r="I41" s="36" t="s">
        <v>26</v>
      </c>
    </row>
    <row r="42" spans="3:11" ht="27" customHeight="1" thickBot="1">
      <c r="C42" s="18" t="s">
        <v>27</v>
      </c>
      <c r="D42" s="37">
        <v>-643.8000000000002</v>
      </c>
      <c r="E42" s="20">
        <f>822.57+2467.71-111.08</f>
        <v>3179.2000000000003</v>
      </c>
      <c r="F42" s="20">
        <f>1630.15+93.28</f>
        <v>1723.43</v>
      </c>
      <c r="G42" s="32">
        <v>13559.85</v>
      </c>
      <c r="H42" s="32">
        <f t="shared" si="0"/>
        <v>811.97</v>
      </c>
      <c r="I42" s="38" t="s">
        <v>28</v>
      </c>
      <c r="J42" s="2">
        <f>85.49-729.29</f>
        <v>-643.8</v>
      </c>
      <c r="K42" s="2">
        <f>85.49+851.4-124.92</f>
        <v>811.97</v>
      </c>
    </row>
    <row r="43" spans="3:9" ht="13.5" customHeight="1" hidden="1" thickBot="1">
      <c r="C43" s="18" t="s">
        <v>29</v>
      </c>
      <c r="D43" s="19">
        <v>0</v>
      </c>
      <c r="E43" s="22"/>
      <c r="F43" s="22"/>
      <c r="G43" s="32"/>
      <c r="H43" s="32">
        <f t="shared" si="0"/>
        <v>0</v>
      </c>
      <c r="I43" s="38" t="s">
        <v>30</v>
      </c>
    </row>
    <row r="44" spans="3:10" ht="13.5" customHeight="1" thickBot="1">
      <c r="C44" s="29" t="s">
        <v>31</v>
      </c>
      <c r="D44" s="39">
        <v>-122.60999999999996</v>
      </c>
      <c r="E44" s="22">
        <v>622.28</v>
      </c>
      <c r="F44" s="22">
        <v>431.84</v>
      </c>
      <c r="G44" s="32">
        <f>+E44</f>
        <v>622.28</v>
      </c>
      <c r="H44" s="32">
        <f t="shared" si="0"/>
        <v>67.83000000000004</v>
      </c>
      <c r="I44" s="36"/>
      <c r="J44" s="2">
        <f>124.48-56.65</f>
        <v>67.83000000000001</v>
      </c>
    </row>
    <row r="45" spans="3:9" ht="13.5" customHeight="1" hidden="1" thickBot="1">
      <c r="C45" s="18" t="s">
        <v>32</v>
      </c>
      <c r="D45" s="19"/>
      <c r="E45" s="22"/>
      <c r="F45" s="22"/>
      <c r="G45" s="32">
        <f>+E45</f>
        <v>0</v>
      </c>
      <c r="H45" s="32">
        <f t="shared" si="0"/>
        <v>0</v>
      </c>
      <c r="I45" s="38" t="s">
        <v>33</v>
      </c>
    </row>
    <row r="46" spans="3:9" s="40" customFormat="1" ht="13.5" customHeight="1" thickBot="1">
      <c r="C46" s="18" t="s">
        <v>18</v>
      </c>
      <c r="D46" s="28">
        <f>SUM(D38:D45)</f>
        <v>-2148.2899999999986</v>
      </c>
      <c r="E46" s="28">
        <f>SUM(E38:E45)</f>
        <v>8465.28</v>
      </c>
      <c r="F46" s="28">
        <f>SUM(F38:F45)</f>
        <v>4448.110000000001</v>
      </c>
      <c r="G46" s="28">
        <f>+'[1]ЧР12а'!G38+'[1]ЧР12а'!E38</f>
        <v>16698</v>
      </c>
      <c r="H46" s="28">
        <f>SUM(H38:H45)</f>
        <v>1868.880000000002</v>
      </c>
      <c r="I46" s="19"/>
    </row>
    <row r="47" spans="3:8" ht="21" customHeight="1">
      <c r="C47" s="41" t="s">
        <v>34</v>
      </c>
      <c r="D47" s="41"/>
      <c r="E47" s="41"/>
      <c r="F47" s="41"/>
      <c r="G47" s="41"/>
      <c r="H47" s="42">
        <f>+H35+H46</f>
        <v>3728.1000000000076</v>
      </c>
    </row>
    <row r="48" spans="3:4" ht="15">
      <c r="C48" s="44" t="s">
        <v>35</v>
      </c>
      <c r="D48" s="44"/>
    </row>
    <row r="49" spans="3:8" ht="26.25" customHeight="1">
      <c r="C49" s="2"/>
      <c r="D49" s="2"/>
      <c r="E49" s="2"/>
      <c r="F49" s="2"/>
      <c r="G49" s="2"/>
      <c r="H49" s="2"/>
    </row>
    <row r="50" spans="3:6" ht="15" customHeight="1" hidden="1">
      <c r="C50" s="44"/>
      <c r="D50" s="45"/>
      <c r="E50" s="45"/>
      <c r="F50" s="45"/>
    </row>
    <row r="51" spans="4:8" ht="12.75" customHeight="1">
      <c r="D51" s="46"/>
      <c r="E51" s="46"/>
      <c r="F51" s="46"/>
      <c r="G51" s="46"/>
      <c r="H51" s="46"/>
    </row>
  </sheetData>
  <sheetProtection/>
  <mergeCells count="7">
    <mergeCell ref="C36:I36"/>
    <mergeCell ref="C24:I24"/>
    <mergeCell ref="C25:I25"/>
    <mergeCell ref="C26:I26"/>
    <mergeCell ref="C27:I27"/>
    <mergeCell ref="C29:I29"/>
    <mergeCell ref="I30:I3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2017-04-24T18:34:41Z</dcterms:created>
  <dcterms:modified xsi:type="dcterms:W3CDTF">2017-04-24T18:35:06Z</dcterms:modified>
  <cp:category/>
  <cp:version/>
  <cp:contentType/>
  <cp:contentStatus/>
</cp:coreProperties>
</file>