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<sst xmlns="http://schemas.openxmlformats.org/spreadsheetml/2006/main" count="66" uniqueCount="59">
  <si>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</si>
  <si>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</si>
  <si>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</si>
  <si>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Ларина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</si>
  <si>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</si>
  <si>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</si>
  <si>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</si>
  <si>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</si>
  <si>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</si>
  <si>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</si>
  <si>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</si>
  <si>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</si>
  <si>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</si>
  <si>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</si>
  <si>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</si>
  <si>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</si>
  <si>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</si>
  <si>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</si>
  <si>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</si>
  <si>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</si>
  <si>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</si>
  <si>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</si>
  <si>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</si>
  <si>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</si>
  <si>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</si>
  <si>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</si>
  <si>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</si>
  <si>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</si>
  <si>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</si>
  <si>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</si>
  <si>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</si>
  <si>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</si>
  <si>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</si>
  <si>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</si>
  <si>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</si>
  <si>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</si>
  <si>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</si>
  <si>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</si>
  <si>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</si>
  <si>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</si>
  <si>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</si>
  <si>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</si>
  <si>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</si>
  <si>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</si>
  <si>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№5  по ул. Ларина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</si>
  <si>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</si>
  <si>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</si>
  <si>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</si>
  <si>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</si>
  <si>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</si>
  <si>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</si>
  <si>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</si>
  <si>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</si>
  <si>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</si>
  <si>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</si>
  <si>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0</t>
    </r>
    <r>
      <rPr>
        <b/>
        <sz val="11"/>
        <color indexed="8"/>
        <rFont val="Calibri"/>
        <family val="2"/>
      </rPr>
      <t xml:space="preserve">,76 </t>
    </r>
    <r>
      <rPr>
        <sz val="10"/>
        <rFont val="Arial Cyr"/>
        <family val="0"/>
      </rPr>
      <t>тыс.рублей, в том числе:</t>
    </r>
  </si>
  <si>
    <t>смена выключателей - 0,07 т.р.</t>
  </si>
  <si>
    <t>установка обоймы ремонтной на стояке ГВС - 0,61 т.р.</t>
  </si>
  <si>
    <t xml:space="preserve">прочее - 0,08 т.р.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</si>
</sst>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33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ont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zoomScalePageLayoutView="0" workbookViewId="0" topLeftCell="C14">
      <selection activeCell="G30" sqref="G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4" customWidth="1"/>
    <col min="4" max="4" width="13.625" style="34" customWidth="1"/>
    <col min="5" max="5" width="11.875" style="34" customWidth="1"/>
    <col min="6" max="6" width="13.25390625" style="34" customWidth="1"/>
    <col min="7" max="7" width="11.875" style="34" customWidth="1"/>
    <col min="8" max="8" width="13.375" style="34" customWidth="1"/>
    <col min="9" max="9" width="21.75390625" style="34" customWidth="1"/>
    <col min="10" max="10" width="0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51" t="s">
        <v>1</v>
      </c>
      <c r="D20" s="51"/>
      <c r="E20" s="51"/>
      <c r="F20" s="51"/>
      <c r="G20" s="51"/>
      <c r="H20" s="51"/>
      <c r="I20" s="51"/>
    </row>
    <row r="21" spans="3:9" ht="12.75">
      <c r="C21" s="52" t="s">
        <v>2</v>
      </c>
      <c r="D21" s="52"/>
      <c r="E21" s="52"/>
      <c r="F21" s="52"/>
      <c r="G21" s="52"/>
      <c r="H21" s="52"/>
      <c r="I21" s="52"/>
    </row>
    <row r="22" spans="3:9" ht="12.75">
      <c r="C22" s="52" t="s">
        <v>3</v>
      </c>
      <c r="D22" s="52"/>
      <c r="E22" s="52"/>
      <c r="F22" s="52"/>
      <c r="G22" s="52"/>
      <c r="H22" s="52"/>
      <c r="I22" s="52"/>
    </row>
    <row r="23" spans="3:9" ht="6" customHeight="1" thickBot="1">
      <c r="C23" s="53"/>
      <c r="D23" s="53"/>
      <c r="E23" s="53"/>
      <c r="F23" s="53"/>
      <c r="G23" s="53"/>
      <c r="H23" s="53"/>
      <c r="I23" s="53"/>
    </row>
    <row r="24" spans="3:9" ht="53.25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>
      <c r="C25" s="54" t="s">
        <v>11</v>
      </c>
      <c r="D25" s="44"/>
      <c r="E25" s="44"/>
      <c r="F25" s="44"/>
      <c r="G25" s="44"/>
      <c r="H25" s="44"/>
      <c r="I25" s="55"/>
    </row>
    <row r="26" spans="3:11" ht="13.5" customHeight="1" thickBot="1">
      <c r="C26" s="12" t="s">
        <v>12</v>
      </c>
      <c r="D26" s="13">
        <v>152114.56000000017</v>
      </c>
      <c r="E26" s="14">
        <v>755430.37</v>
      </c>
      <c r="F26" s="14">
        <f>748046.62+1450.8+6222.66+7102.8</f>
        <v>762822.8800000001</v>
      </c>
      <c r="G26" s="14">
        <v>758949.99</v>
      </c>
      <c r="H26" s="14">
        <f>+D26+E26-F26</f>
        <v>144722.05000000005</v>
      </c>
      <c r="I26" s="56" t="s">
        <v>13</v>
      </c>
      <c r="K26" s="15">
        <f>20539.54+9583.9+4393.45+110205.16</f>
        <v>144722.05</v>
      </c>
    </row>
    <row r="27" spans="3:11" ht="13.5" customHeight="1" thickBot="1">
      <c r="C27" s="12" t="s">
        <v>14</v>
      </c>
      <c r="D27" s="13">
        <v>26401.98000000001</v>
      </c>
      <c r="E27" s="16">
        <f>159451.89-15790.72</f>
        <v>143661.17</v>
      </c>
      <c r="F27" s="16">
        <f>135167.95+3055.65+87.44+780.2</f>
        <v>139091.24000000002</v>
      </c>
      <c r="G27" s="14">
        <v>197305.16</v>
      </c>
      <c r="H27" s="14">
        <f>+D27+E27-F27</f>
        <v>30971.910000000003</v>
      </c>
      <c r="I27" s="57"/>
      <c r="J27" s="17"/>
      <c r="K27" s="2">
        <f>2623.96+945.89+23281.4-915.29+5035.95</f>
        <v>30971.91</v>
      </c>
    </row>
    <row r="28" spans="3:11" ht="13.5" customHeight="1" thickBot="1">
      <c r="C28" s="12" t="s">
        <v>15</v>
      </c>
      <c r="D28" s="13">
        <v>20372.309999999998</v>
      </c>
      <c r="E28" s="16">
        <v>108016.53</v>
      </c>
      <c r="F28" s="16">
        <v>109885.56</v>
      </c>
      <c r="G28" s="14">
        <v>142948.39</v>
      </c>
      <c r="H28" s="14">
        <f>+D28+E28-F28</f>
        <v>18503.28</v>
      </c>
      <c r="I28" s="57"/>
      <c r="K28" s="2">
        <f>1284.29+10907.99+7009.48-698.48</f>
        <v>18503.28</v>
      </c>
    </row>
    <row r="29" spans="3:11" ht="13.5" customHeight="1" thickBot="1">
      <c r="C29" s="12" t="s">
        <v>16</v>
      </c>
      <c r="D29" s="13">
        <v>10325.400000000001</v>
      </c>
      <c r="E29" s="16">
        <f>21979.11-1666.06+38496.02-590.39</f>
        <v>58218.67999999999</v>
      </c>
      <c r="F29" s="16">
        <f>96.22+18986+301.1+37508.14+1027.36</f>
        <v>57918.82</v>
      </c>
      <c r="G29" s="14">
        <v>76438.63</v>
      </c>
      <c r="H29" s="14">
        <f>+D29+E29-F29</f>
        <v>10625.259999999987</v>
      </c>
      <c r="I29" s="57"/>
      <c r="K29" s="2">
        <f>288.78+3314.25-394.09+692.4+4278.18+2445.74</f>
        <v>10625.26</v>
      </c>
    </row>
    <row r="30" spans="3:11" ht="13.5" customHeight="1" thickBot="1">
      <c r="C30" s="12" t="s">
        <v>17</v>
      </c>
      <c r="D30" s="13">
        <v>1398.0199999999977</v>
      </c>
      <c r="E30" s="16">
        <f>7776.3+5800.84</f>
        <v>13577.14</v>
      </c>
      <c r="F30" s="16">
        <f>51.44+7557.75+5441.89+3.24+5.23+1.57</f>
        <v>13061.119999999999</v>
      </c>
      <c r="G30" s="14">
        <f>41640.97+28774.72-20000</f>
        <v>50415.69</v>
      </c>
      <c r="H30" s="14">
        <f>+D30+E30-F30</f>
        <v>1914.0399999999972</v>
      </c>
      <c r="I30" s="58"/>
      <c r="K30" s="2">
        <f>109.79+1008.97+764.69+9.86+15.99+4.74</f>
        <v>1914.04</v>
      </c>
    </row>
    <row r="31" spans="3:9" ht="13.5" customHeight="1" thickBot="1">
      <c r="C31" s="12" t="s">
        <v>18</v>
      </c>
      <c r="D31" s="18">
        <f>SUM(D26:D30)</f>
        <v>210612.27000000016</v>
      </c>
      <c r="E31" s="18">
        <f>SUM(E26:E30)</f>
        <v>1078903.89</v>
      </c>
      <c r="F31" s="18">
        <f>SUM(F26:F30)</f>
        <v>1082779.6200000003</v>
      </c>
      <c r="G31" s="18">
        <f>SUM(G26:G30)</f>
        <v>1226057.8599999999</v>
      </c>
      <c r="H31" s="18">
        <f>SUM(H26:H30)</f>
        <v>206736.54000000004</v>
      </c>
      <c r="I31" s="19"/>
    </row>
    <row r="32" spans="3:9" ht="13.5" customHeight="1" thickBot="1">
      <c r="C32" s="44" t="s">
        <v>19</v>
      </c>
      <c r="D32" s="44"/>
      <c r="E32" s="44"/>
      <c r="F32" s="44"/>
      <c r="G32" s="44"/>
      <c r="H32" s="44"/>
      <c r="I32" s="44"/>
    </row>
    <row r="33" spans="3:9" ht="57" customHeight="1" thickBot="1">
      <c r="C33" s="20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21" t="s">
        <v>20</v>
      </c>
    </row>
    <row r="34" spans="3:11" ht="24.75" customHeight="1" thickBot="1">
      <c r="C34" s="9" t="s">
        <v>21</v>
      </c>
      <c r="D34" s="22">
        <v>66735.56000000011</v>
      </c>
      <c r="E34" s="23">
        <v>359990.4</v>
      </c>
      <c r="F34" s="23">
        <v>365950.9</v>
      </c>
      <c r="G34" s="24">
        <f>+E34</f>
        <v>359990.4</v>
      </c>
      <c r="H34" s="24">
        <f aca="true" t="shared" si="0" ref="H34:H42">+D34+E34-F34</f>
        <v>60775.060000000114</v>
      </c>
      <c r="I34" s="45" t="s">
        <v>22</v>
      </c>
      <c r="J34" s="17">
        <f>66735.56-D34</f>
        <v>-1.1641532182693481E-10</v>
      </c>
      <c r="K34" s="17">
        <f>60775.06-H34</f>
        <v>-1.1641532182693481E-10</v>
      </c>
    </row>
    <row r="35" spans="3:9" ht="14.25" customHeight="1" thickBot="1">
      <c r="C35" s="12" t="s">
        <v>23</v>
      </c>
      <c r="D35" s="13">
        <v>14962.310000000012</v>
      </c>
      <c r="E35" s="14">
        <v>74434.02</v>
      </c>
      <c r="F35" s="14">
        <v>75957.33</v>
      </c>
      <c r="G35" s="24">
        <v>763.2</v>
      </c>
      <c r="H35" s="24">
        <f t="shared" si="0"/>
        <v>13439.000000000015</v>
      </c>
      <c r="I35" s="46"/>
    </row>
    <row r="36" spans="3:9" ht="13.5" customHeight="1" thickBot="1">
      <c r="C36" s="20" t="s">
        <v>24</v>
      </c>
      <c r="D36" s="25">
        <v>4335.339999999988</v>
      </c>
      <c r="E36" s="14"/>
      <c r="F36" s="14">
        <v>168.83</v>
      </c>
      <c r="G36" s="24"/>
      <c r="H36" s="24">
        <f t="shared" si="0"/>
        <v>4166.509999999988</v>
      </c>
      <c r="I36" s="26"/>
    </row>
    <row r="37" spans="3:9" ht="12.75" customHeight="1" hidden="1" thickBot="1">
      <c r="C37" s="12" t="s">
        <v>25</v>
      </c>
      <c r="D37" s="13">
        <v>0</v>
      </c>
      <c r="E37" s="14"/>
      <c r="F37" s="14"/>
      <c r="G37" s="24"/>
      <c r="H37" s="24">
        <f t="shared" si="0"/>
        <v>0</v>
      </c>
      <c r="I37" s="27" t="s">
        <v>26</v>
      </c>
    </row>
    <row r="38" spans="3:11" ht="29.25" customHeight="1" thickBot="1">
      <c r="C38" s="12" t="s">
        <v>27</v>
      </c>
      <c r="D38" s="13">
        <v>14813.62000000001</v>
      </c>
      <c r="E38" s="14">
        <f>60722.4+20253</f>
        <v>80975.4</v>
      </c>
      <c r="F38" s="14">
        <f>53080.6+1910.23+27245.93</f>
        <v>82236.76000000001</v>
      </c>
      <c r="G38" s="24">
        <v>105893.78</v>
      </c>
      <c r="H38" s="24">
        <f t="shared" si="0"/>
        <v>13552.259999999995</v>
      </c>
      <c r="I38" s="28" t="s">
        <v>28</v>
      </c>
      <c r="J38" s="2">
        <f>8579.5+6234.12</f>
        <v>14813.619999999999</v>
      </c>
      <c r="K38" s="2">
        <f>1586.57+7641.8+4323.89</f>
        <v>13552.260000000002</v>
      </c>
    </row>
    <row r="39" spans="3:9" ht="33.75" customHeight="1" thickBot="1">
      <c r="C39" s="12" t="s">
        <v>29</v>
      </c>
      <c r="D39" s="13">
        <v>1695.6400000000012</v>
      </c>
      <c r="E39" s="16">
        <v>9247.92</v>
      </c>
      <c r="F39" s="16">
        <v>9359.45</v>
      </c>
      <c r="G39" s="24">
        <f>+E39</f>
        <v>9247.92</v>
      </c>
      <c r="H39" s="24">
        <f t="shared" si="0"/>
        <v>1584.1100000000006</v>
      </c>
      <c r="I39" s="28" t="s">
        <v>30</v>
      </c>
    </row>
    <row r="40" spans="3:9" ht="13.5" customHeight="1" thickBot="1">
      <c r="C40" s="20" t="s">
        <v>31</v>
      </c>
      <c r="D40" s="13">
        <v>9788.020000000004</v>
      </c>
      <c r="E40" s="16">
        <v>50424.32</v>
      </c>
      <c r="F40" s="16">
        <v>51267.99</v>
      </c>
      <c r="G40" s="24">
        <f>+E40</f>
        <v>50424.32</v>
      </c>
      <c r="H40" s="24">
        <f t="shared" si="0"/>
        <v>8944.350000000006</v>
      </c>
      <c r="I40" s="27"/>
    </row>
    <row r="41" spans="3:11" ht="13.5" customHeight="1" thickBot="1">
      <c r="C41" s="20" t="s">
        <v>32</v>
      </c>
      <c r="D41" s="13">
        <v>1108.1999999999998</v>
      </c>
      <c r="E41" s="16">
        <f>12182.62-197.65+6039.91-97.86</f>
        <v>17927.02</v>
      </c>
      <c r="F41" s="16">
        <f>5138.92+10368.08</f>
        <v>15507</v>
      </c>
      <c r="G41" s="24">
        <f>+E41</f>
        <v>17927.02</v>
      </c>
      <c r="H41" s="24">
        <f t="shared" si="0"/>
        <v>3528.220000000001</v>
      </c>
      <c r="I41" s="27"/>
      <c r="J41" s="2">
        <f>741.18+367.02</f>
        <v>1108.1999999999998</v>
      </c>
      <c r="K41" s="2">
        <f>2358.07+1170.15</f>
        <v>3528.2200000000003</v>
      </c>
    </row>
    <row r="42" spans="3:9" ht="13.5" customHeight="1" thickBot="1">
      <c r="C42" s="12" t="s">
        <v>33</v>
      </c>
      <c r="D42" s="13">
        <v>10126.830000000002</v>
      </c>
      <c r="E42" s="16">
        <v>58645.2</v>
      </c>
      <c r="F42" s="16">
        <v>59706.17</v>
      </c>
      <c r="G42" s="24">
        <f>+E42</f>
        <v>58645.2</v>
      </c>
      <c r="H42" s="24">
        <f t="shared" si="0"/>
        <v>9065.86</v>
      </c>
      <c r="I42" s="28" t="s">
        <v>34</v>
      </c>
    </row>
    <row r="43" spans="3:9" s="29" customFormat="1" ht="13.5" customHeight="1" thickBot="1">
      <c r="C43" s="12" t="s">
        <v>18</v>
      </c>
      <c r="D43" s="18">
        <f>SUM(D34:D42)</f>
        <v>123565.52000000012</v>
      </c>
      <c r="E43" s="18">
        <f>SUM(E34:E42)</f>
        <v>651644.28</v>
      </c>
      <c r="F43" s="18">
        <f>SUM(F34:F42)</f>
        <v>660154.43</v>
      </c>
      <c r="G43" s="18">
        <f>SUM(G34:G42)</f>
        <v>602891.84</v>
      </c>
      <c r="H43" s="18">
        <f>SUM(H34:H42)</f>
        <v>115055.37000000013</v>
      </c>
      <c r="I43" s="26"/>
    </row>
    <row r="44" spans="3:9" ht="13.5" customHeight="1" thickBot="1">
      <c r="C44" s="47" t="s">
        <v>35</v>
      </c>
      <c r="D44" s="47"/>
      <c r="E44" s="47"/>
      <c r="F44" s="47"/>
      <c r="G44" s="47"/>
      <c r="H44" s="47"/>
      <c r="I44" s="47"/>
    </row>
    <row r="45" spans="3:9" ht="27" customHeight="1" thickBot="1">
      <c r="C45" s="30" t="s">
        <v>36</v>
      </c>
      <c r="D45" s="48" t="s">
        <v>37</v>
      </c>
      <c r="E45" s="49"/>
      <c r="F45" s="49"/>
      <c r="G45" s="49"/>
      <c r="H45" s="50"/>
      <c r="I45" s="31" t="s">
        <v>38</v>
      </c>
    </row>
    <row r="46" spans="3:8" ht="21" customHeight="1">
      <c r="C46" s="32" t="s">
        <v>39</v>
      </c>
      <c r="D46" s="32"/>
      <c r="E46" s="32"/>
      <c r="F46" s="32"/>
      <c r="G46" s="32"/>
      <c r="H46" s="33">
        <f>+H31+H43</f>
        <v>321791.91000000015</v>
      </c>
    </row>
    <row r="47" spans="3:4" ht="15" hidden="1">
      <c r="C47" s="35" t="s">
        <v>40</v>
      </c>
      <c r="D47" s="35"/>
    </row>
    <row r="48" ht="12.75" customHeight="1">
      <c r="C48" s="36" t="s">
        <v>41</v>
      </c>
    </row>
    <row r="49" spans="3:4" ht="15" customHeight="1">
      <c r="C49" s="35"/>
      <c r="D49" s="35"/>
    </row>
    <row r="50" spans="4:8" ht="12.75" customHeight="1">
      <c r="D50" s="37"/>
      <c r="E50" s="37"/>
      <c r="F50" s="37"/>
      <c r="G50" s="37"/>
      <c r="H50" s="37"/>
    </row>
    <row r="52" spans="4:8" ht="12.75">
      <c r="D52" s="37"/>
      <c r="E52" s="37"/>
      <c r="F52" s="37"/>
      <c r="G52" s="37"/>
      <c r="H52" s="37"/>
    </row>
  </sheetData>
  <sheetProtection/>
  <mergeCells count="10">
    <mergeCell ref="C32:I32"/>
    <mergeCell ref="I34:I35"/>
    <mergeCell ref="C44:I44"/>
    <mergeCell ref="D45:H45"/>
    <mergeCell ref="C20:I20"/>
    <mergeCell ref="C21:I21"/>
    <mergeCell ref="C22:I22"/>
    <mergeCell ref="C23:I23"/>
    <mergeCell ref="C25:I25"/>
    <mergeCell ref="I26:I30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2"/>
  <sheetViews>
    <sheetView tabSelected="1" zoomScaleSheetLayoutView="120" zoomScalePageLayoutView="0" workbookViewId="0" topLeftCell="A13">
      <selection activeCell="E27" sqref="E27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8" width="15.125" style="38" customWidth="1"/>
    <col min="9" max="9" width="14.25390625" style="38" customWidth="1"/>
    <col min="10" max="16384" width="9.125" style="38" customWidth="1"/>
  </cols>
  <sheetData>
    <row r="13" spans="1:9" ht="15">
      <c r="A13" s="59" t="s">
        <v>42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43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44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39" t="s">
        <v>45</v>
      </c>
      <c r="B16" s="39" t="s">
        <v>46</v>
      </c>
      <c r="C16" s="39" t="s">
        <v>47</v>
      </c>
      <c r="D16" s="39" t="s">
        <v>48</v>
      </c>
      <c r="E16" s="39" t="s">
        <v>49</v>
      </c>
      <c r="F16" s="40" t="s">
        <v>50</v>
      </c>
      <c r="G16" s="40" t="s">
        <v>51</v>
      </c>
      <c r="H16" s="39" t="s">
        <v>52</v>
      </c>
      <c r="I16" s="39" t="s">
        <v>53</v>
      </c>
    </row>
    <row r="17" spans="1:9" ht="15">
      <c r="A17" s="41" t="s">
        <v>54</v>
      </c>
      <c r="B17" s="42">
        <v>-154.51526</v>
      </c>
      <c r="C17" s="42"/>
      <c r="D17" s="42">
        <v>74.43402</v>
      </c>
      <c r="E17" s="42">
        <v>75.95733</v>
      </c>
      <c r="F17" s="42">
        <v>2.16</v>
      </c>
      <c r="G17" s="42">
        <v>0.7632</v>
      </c>
      <c r="H17" s="42">
        <v>13.439</v>
      </c>
      <c r="I17" s="42">
        <f>B17+D17+F17-G17</f>
        <v>-78.68444000000001</v>
      </c>
    </row>
    <row r="19" ht="15">
      <c r="A19" s="38" t="s">
        <v>55</v>
      </c>
    </row>
    <row r="20" ht="15">
      <c r="A20" s="43" t="s">
        <v>56</v>
      </c>
    </row>
    <row r="21" ht="15">
      <c r="A21" s="43" t="s">
        <v>57</v>
      </c>
    </row>
    <row r="22" ht="15">
      <c r="A22" s="38" t="s">
        <v>58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2017-04-23T19:39:08Z</dcterms:created>
  <dcterms:modified xsi:type="dcterms:W3CDTF">2017-04-24T18:48:51Z</dcterms:modified>
  <cp:category/>
  <cp:version/>
  <cp:contentType/>
  <cp:contentStatus/>
</cp:coreProperties>
</file>