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<sst xmlns="http://schemas.openxmlformats.org/spreadsheetml/2006/main" count="67" uniqueCount="60">
  <si>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</si>
  <si>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</si>
  <si>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</si>
  <si>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Ветеранов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</si>
  <si>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</si>
  <si>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</si>
  <si>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</si>
  <si>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</si>
  <si>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</si>
  <si>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</si>
  <si>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</si>
  <si>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</si>
  <si>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</si>
  <si>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</si>
  <si>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</si>
  <si>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</si>
  <si>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</si>
  <si>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</si>
  <si>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</si>
  <si>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</si>
  <si>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</si>
  <si>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</si>
  <si>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Н/2011-99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</si>
  <si>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</si>
  <si>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</si>
  <si>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</si>
  <si>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</si>
  <si>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</si>
  <si>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</si>
  <si>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</si>
  <si>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</si>
  <si>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</si>
  <si>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</si>
  <si>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</si>
  <si>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</si>
  <si>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</si>
  <si>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</si>
  <si>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</si>
  <si>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</si>
  <si>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</si>
  <si>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</si>
  <si>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</si>
  <si>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</si>
  <si>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</si>
  <si>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</si>
  <si>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</si>
  <si>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</si>
  <si>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</si>
  <si>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</si>
  <si>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</si>
  <si>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</si>
  <si>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</si>
  <si>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</si>
  <si>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</si>
  <si>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</si>
  <si>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97</t>
    </r>
    <r>
      <rPr>
        <b/>
        <sz val="11"/>
        <color indexed="8"/>
        <rFont val="Calibri"/>
        <family val="2"/>
      </rPr>
      <t>,22</t>
    </r>
    <r>
      <rPr>
        <sz val="10"/>
        <rFont val="Arial Cyr"/>
        <family val="0"/>
      </rPr>
      <t xml:space="preserve"> тыс.рублей, в том числе:</t>
    </r>
  </si>
  <si>
    <t>Ремонт фасада(межпанельные швы) - 93.00 т.р.</t>
  </si>
  <si>
    <t>смена ламп накаливания - 0,17 т.р.</t>
  </si>
  <si>
    <t>аварийные работы - 3,57т.р.</t>
  </si>
  <si>
    <t>прочее - 0,48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</si>
</sst>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1"/>
  <sheetViews>
    <sheetView zoomScalePageLayoutView="0" workbookViewId="0" topLeftCell="D27">
      <selection activeCell="D46" sqref="D46:H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4" customWidth="1"/>
    <col min="4" max="4" width="12.75390625" style="34" customWidth="1"/>
    <col min="5" max="5" width="11.875" style="34" customWidth="1"/>
    <col min="6" max="6" width="12.75390625" style="34" customWidth="1"/>
    <col min="7" max="7" width="11.875" style="34" customWidth="1"/>
    <col min="8" max="8" width="13.00390625" style="34" customWidth="1"/>
    <col min="9" max="9" width="25.625" style="34" customWidth="1"/>
    <col min="10" max="10" width="10.125" style="2" hidden="1" customWidth="1"/>
    <col min="11" max="11" width="9.625" style="2" hidden="1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1" t="s">
        <v>1</v>
      </c>
      <c r="D21" s="51"/>
      <c r="E21" s="51"/>
      <c r="F21" s="51"/>
      <c r="G21" s="51"/>
      <c r="H21" s="51"/>
      <c r="I21" s="51"/>
    </row>
    <row r="22" spans="3:9" ht="12.75">
      <c r="C22" s="52" t="s">
        <v>2</v>
      </c>
      <c r="D22" s="52"/>
      <c r="E22" s="52"/>
      <c r="F22" s="52"/>
      <c r="G22" s="52"/>
      <c r="H22" s="52"/>
      <c r="I22" s="52"/>
    </row>
    <row r="23" spans="3:9" ht="12.75">
      <c r="C23" s="52" t="s">
        <v>3</v>
      </c>
      <c r="D23" s="52"/>
      <c r="E23" s="52"/>
      <c r="F23" s="52"/>
      <c r="G23" s="52"/>
      <c r="H23" s="52"/>
      <c r="I23" s="52"/>
    </row>
    <row r="24" spans="3:9" ht="6" customHeight="1" thickBot="1">
      <c r="C24" s="53"/>
      <c r="D24" s="53"/>
      <c r="E24" s="53"/>
      <c r="F24" s="53"/>
      <c r="G24" s="53"/>
      <c r="H24" s="53"/>
      <c r="I24" s="53"/>
    </row>
    <row r="25" spans="3:9" ht="51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4" t="s">
        <v>11</v>
      </c>
      <c r="D26" s="44"/>
      <c r="E26" s="44"/>
      <c r="F26" s="44"/>
      <c r="G26" s="44"/>
      <c r="H26" s="44"/>
      <c r="I26" s="55"/>
    </row>
    <row r="27" spans="3:11" ht="13.5" customHeight="1" thickBot="1">
      <c r="C27" s="12" t="s">
        <v>12</v>
      </c>
      <c r="D27" s="13">
        <v>130113.03000000003</v>
      </c>
      <c r="E27" s="14">
        <f>1573175.77-4292.13</f>
        <v>1568883.6400000001</v>
      </c>
      <c r="F27" s="14">
        <f>4156.99+1543047.19</f>
        <v>1547204.18</v>
      </c>
      <c r="G27" s="14">
        <v>1567493.54</v>
      </c>
      <c r="H27" s="14">
        <f>+D27+E27-F27</f>
        <v>151792.49000000022</v>
      </c>
      <c r="I27" s="56" t="s">
        <v>13</v>
      </c>
      <c r="K27" s="15">
        <f>151772.83+19.66</f>
        <v>151792.49</v>
      </c>
    </row>
    <row r="28" spans="3:11" ht="13.5" customHeight="1" thickBot="1">
      <c r="C28" s="12" t="s">
        <v>14</v>
      </c>
      <c r="D28" s="13">
        <v>15944.97000000003</v>
      </c>
      <c r="E28" s="16">
        <f>423906.37-43241.54</f>
        <v>380664.83</v>
      </c>
      <c r="F28" s="16">
        <f>2.13+378490.95+3</f>
        <v>378496.08</v>
      </c>
      <c r="G28" s="14">
        <v>469894.75</v>
      </c>
      <c r="H28" s="14">
        <f>+D28+E28-F28</f>
        <v>18113.72000000003</v>
      </c>
      <c r="I28" s="57"/>
      <c r="K28" s="2">
        <f>0.73+29832.02-11720.05+1.02</f>
        <v>18113.72</v>
      </c>
    </row>
    <row r="29" spans="3:11" ht="13.5" customHeight="1" thickBot="1">
      <c r="C29" s="12" t="s">
        <v>15</v>
      </c>
      <c r="D29" s="13">
        <v>12399.549999999988</v>
      </c>
      <c r="E29" s="16">
        <f>306952.96-7192.52</f>
        <v>299760.44</v>
      </c>
      <c r="F29" s="16">
        <f>293492.81+3.95</f>
        <v>293496.76</v>
      </c>
      <c r="G29" s="14">
        <v>287439.64</v>
      </c>
      <c r="H29" s="14">
        <f>+D29+E29-F29</f>
        <v>18663.22999999998</v>
      </c>
      <c r="I29" s="57"/>
      <c r="K29" s="2">
        <f>1.35+19744-1082.12</f>
        <v>18663.23</v>
      </c>
    </row>
    <row r="30" spans="3:11" ht="13.5" customHeight="1" thickBot="1">
      <c r="C30" s="12" t="s">
        <v>16</v>
      </c>
      <c r="D30" s="13">
        <v>6855.290000000037</v>
      </c>
      <c r="E30" s="16">
        <f>107717.43-2286.09+58435.25-5922.71</f>
        <v>157943.88</v>
      </c>
      <c r="F30" s="16">
        <f>1.6+103437.82+0.44+52260.84</f>
        <v>155700.7</v>
      </c>
      <c r="G30" s="14">
        <v>163387.72</v>
      </c>
      <c r="H30" s="14">
        <f>+D30+E30-F30</f>
        <v>9098.47000000003</v>
      </c>
      <c r="I30" s="57"/>
      <c r="K30" s="2">
        <f>0.54+6955.26-379.65+0.15+4125.87-1603.7</f>
        <v>9098.47</v>
      </c>
    </row>
    <row r="31" spans="3:11" ht="13.5" customHeight="1" thickBot="1">
      <c r="C31" s="12" t="s">
        <v>17</v>
      </c>
      <c r="D31" s="13">
        <v>1418.3100000000013</v>
      </c>
      <c r="E31" s="16">
        <f>23924.9+5757.46</f>
        <v>29682.36</v>
      </c>
      <c r="F31" s="16">
        <f>0.43+23593.56+5471.09</f>
        <v>29065.08</v>
      </c>
      <c r="G31" s="14">
        <f>42351.49+2766.85</f>
        <v>45118.34</v>
      </c>
      <c r="H31" s="14">
        <f>+D31+E31-F31</f>
        <v>2035.5900000000001</v>
      </c>
      <c r="I31" s="58"/>
      <c r="K31" s="2">
        <f>-0.66+102.44-6.34+1940+0.15</f>
        <v>2035.5900000000001</v>
      </c>
    </row>
    <row r="32" spans="3:9" ht="13.5" customHeight="1" thickBot="1">
      <c r="C32" s="12" t="s">
        <v>18</v>
      </c>
      <c r="D32" s="17">
        <f>SUM(D27:D31)</f>
        <v>166731.15000000008</v>
      </c>
      <c r="E32" s="17">
        <f>SUM(E27:E31)</f>
        <v>2436935.15</v>
      </c>
      <c r="F32" s="17">
        <f>SUM(F27:F31)</f>
        <v>2403962.8000000003</v>
      </c>
      <c r="G32" s="17">
        <f>SUM(G27:G31)</f>
        <v>2533333.99</v>
      </c>
      <c r="H32" s="17">
        <f>SUM(H27:H31)</f>
        <v>199703.50000000026</v>
      </c>
      <c r="I32" s="18"/>
    </row>
    <row r="33" spans="3:9" ht="13.5" customHeight="1" thickBot="1">
      <c r="C33" s="44" t="s">
        <v>19</v>
      </c>
      <c r="D33" s="44"/>
      <c r="E33" s="44"/>
      <c r="F33" s="44"/>
      <c r="G33" s="44"/>
      <c r="H33" s="44"/>
      <c r="I33" s="44"/>
    </row>
    <row r="34" spans="3:9" ht="49.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1" ht="17.25" customHeight="1" thickBot="1">
      <c r="C35" s="9" t="s">
        <v>21</v>
      </c>
      <c r="D35" s="21">
        <v>59458.89000000025</v>
      </c>
      <c r="E35" s="22">
        <f>11435.21+46428.38+1085765.64</f>
        <v>1143629.23</v>
      </c>
      <c r="F35" s="22">
        <f>1070017.21+41944.38+10328.94</f>
        <v>1122290.5299999998</v>
      </c>
      <c r="G35" s="22">
        <f>+E35</f>
        <v>1143629.23</v>
      </c>
      <c r="H35" s="22">
        <f aca="true" t="shared" si="0" ref="H35:H43">+D35+E35-F35</f>
        <v>80797.59000000032</v>
      </c>
      <c r="I35" s="45" t="s">
        <v>22</v>
      </c>
      <c r="J35" s="23">
        <f>0.73+2.96+59455.2-D35</f>
        <v>-2.473825588822365E-10</v>
      </c>
      <c r="K35" s="23">
        <f>1107+4486.96+75203.63-H35</f>
        <v>-3.055902197957039E-10</v>
      </c>
    </row>
    <row r="36" spans="3:10" ht="19.5" customHeight="1" thickBot="1">
      <c r="C36" s="12" t="s">
        <v>23</v>
      </c>
      <c r="D36" s="13">
        <v>12293.639999999985</v>
      </c>
      <c r="E36" s="14">
        <v>228036.88</v>
      </c>
      <c r="F36" s="14">
        <v>224435.54</v>
      </c>
      <c r="G36" s="22">
        <v>97217.96</v>
      </c>
      <c r="H36" s="22">
        <f t="shared" si="0"/>
        <v>15894.979999999981</v>
      </c>
      <c r="I36" s="46"/>
      <c r="J36" s="23"/>
    </row>
    <row r="37" spans="3:9" ht="13.5" customHeight="1" hidden="1" thickBot="1">
      <c r="C37" s="19" t="s">
        <v>24</v>
      </c>
      <c r="D37" s="24">
        <v>0</v>
      </c>
      <c r="E37" s="14"/>
      <c r="F37" s="14"/>
      <c r="G37" s="22"/>
      <c r="H37" s="22">
        <f t="shared" si="0"/>
        <v>0</v>
      </c>
      <c r="I37" s="25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2"/>
      <c r="H38" s="22">
        <f t="shared" si="0"/>
        <v>0</v>
      </c>
      <c r="I38" s="25" t="s">
        <v>26</v>
      </c>
    </row>
    <row r="39" spans="3:11" ht="26.25" customHeight="1" thickBot="1">
      <c r="C39" s="12" t="s">
        <v>27</v>
      </c>
      <c r="D39" s="13">
        <v>13374.01999999999</v>
      </c>
      <c r="E39" s="14">
        <f>189977.87+58142.97</f>
        <v>248120.84</v>
      </c>
      <c r="F39" s="14">
        <f>70999.56+173185.07+14.06</f>
        <v>244198.69</v>
      </c>
      <c r="G39" s="22">
        <v>157028.36</v>
      </c>
      <c r="H39" s="22">
        <f t="shared" si="0"/>
        <v>17296.169999999984</v>
      </c>
      <c r="I39" s="26" t="s">
        <v>28</v>
      </c>
      <c r="J39" s="2">
        <f>13355.14+18.88</f>
        <v>13374.019999999999</v>
      </c>
      <c r="K39" s="2">
        <f>498.55+4.82+16792.8</f>
        <v>17296.17</v>
      </c>
    </row>
    <row r="40" spans="3:9" ht="13.5" customHeight="1" thickBot="1">
      <c r="C40" s="12" t="s">
        <v>29</v>
      </c>
      <c r="D40" s="13">
        <v>447.0099999999993</v>
      </c>
      <c r="E40" s="16">
        <v>8205.88</v>
      </c>
      <c r="F40" s="16">
        <v>8083.35</v>
      </c>
      <c r="G40" s="22">
        <f>+E40</f>
        <v>8205.88</v>
      </c>
      <c r="H40" s="22">
        <f t="shared" si="0"/>
        <v>569.539999999999</v>
      </c>
      <c r="I40" s="26" t="s">
        <v>30</v>
      </c>
    </row>
    <row r="41" spans="3:9" ht="13.5" customHeight="1" thickBot="1">
      <c r="C41" s="19" t="s">
        <v>31</v>
      </c>
      <c r="D41" s="13">
        <v>7868.559999999998</v>
      </c>
      <c r="E41" s="16">
        <f>123576.43-128.76</f>
        <v>123447.67</v>
      </c>
      <c r="F41" s="16">
        <v>121360.42</v>
      </c>
      <c r="G41" s="22">
        <f>+E41</f>
        <v>123447.67</v>
      </c>
      <c r="H41" s="22">
        <f t="shared" si="0"/>
        <v>9955.809999999983</v>
      </c>
      <c r="I41" s="25"/>
    </row>
    <row r="42" spans="3:9" ht="13.5" customHeight="1" thickBot="1">
      <c r="C42" s="19" t="s">
        <v>32</v>
      </c>
      <c r="D42" s="13"/>
      <c r="E42" s="16">
        <f>2446.26+1456.97</f>
        <v>3903.2300000000005</v>
      </c>
      <c r="F42" s="16">
        <f>1456.97+2446.26</f>
        <v>3903.2300000000005</v>
      </c>
      <c r="G42" s="22">
        <f>+E42</f>
        <v>3903.2300000000005</v>
      </c>
      <c r="H42" s="22">
        <f t="shared" si="0"/>
        <v>0</v>
      </c>
      <c r="I42" s="25"/>
    </row>
    <row r="43" spans="3:9" ht="13.5" customHeight="1" thickBot="1">
      <c r="C43" s="12" t="s">
        <v>33</v>
      </c>
      <c r="D43" s="13">
        <v>2011.770000000004</v>
      </c>
      <c r="E43" s="16">
        <v>37142.76</v>
      </c>
      <c r="F43" s="16">
        <v>36570.4</v>
      </c>
      <c r="G43" s="22">
        <f>+E43</f>
        <v>37142.76</v>
      </c>
      <c r="H43" s="22">
        <f t="shared" si="0"/>
        <v>2584.1300000000047</v>
      </c>
      <c r="I43" s="26" t="s">
        <v>34</v>
      </c>
    </row>
    <row r="44" spans="3:12" s="28" customFormat="1" ht="13.5" customHeight="1" thickBot="1">
      <c r="C44" s="12" t="s">
        <v>18</v>
      </c>
      <c r="D44" s="17">
        <f>SUM(D35:D43)</f>
        <v>95453.89000000022</v>
      </c>
      <c r="E44" s="17">
        <f>SUM(E35:E43)</f>
        <v>1792486.4899999998</v>
      </c>
      <c r="F44" s="17">
        <f>SUM(F35:F43)</f>
        <v>1760842.1599999997</v>
      </c>
      <c r="G44" s="17">
        <f>SUM(G35:G43)</f>
        <v>1570575.0899999996</v>
      </c>
      <c r="H44" s="17">
        <f>SUM(H35:H43)</f>
        <v>127098.22000000026</v>
      </c>
      <c r="I44" s="27"/>
      <c r="L44" s="29"/>
    </row>
    <row r="45" spans="3:9" ht="13.5" customHeight="1" thickBot="1">
      <c r="C45" s="47" t="s">
        <v>35</v>
      </c>
      <c r="D45" s="47"/>
      <c r="E45" s="47"/>
      <c r="F45" s="47"/>
      <c r="G45" s="47"/>
      <c r="H45" s="47"/>
      <c r="I45" s="47"/>
    </row>
    <row r="46" spans="3:9" ht="27" customHeight="1" thickBot="1">
      <c r="C46" s="30" t="s">
        <v>36</v>
      </c>
      <c r="D46" s="48" t="s">
        <v>37</v>
      </c>
      <c r="E46" s="49"/>
      <c r="F46" s="49"/>
      <c r="G46" s="49"/>
      <c r="H46" s="50"/>
      <c r="I46" s="31" t="s">
        <v>38</v>
      </c>
    </row>
    <row r="47" spans="3:8" ht="24" customHeight="1">
      <c r="C47" s="32" t="s">
        <v>39</v>
      </c>
      <c r="D47" s="32"/>
      <c r="E47" s="32"/>
      <c r="F47" s="32"/>
      <c r="G47" s="32"/>
      <c r="H47" s="33">
        <f>+H32+H44</f>
        <v>326801.72000000055</v>
      </c>
    </row>
    <row r="48" spans="3:9" s="35" customFormat="1" ht="12.75" hidden="1">
      <c r="C48" s="34" t="s">
        <v>40</v>
      </c>
      <c r="D48" s="34"/>
      <c r="E48" s="34"/>
      <c r="F48" s="34"/>
      <c r="G48" s="34"/>
      <c r="H48" s="34"/>
      <c r="I48" s="34"/>
    </row>
    <row r="49" ht="12.75" customHeight="1">
      <c r="C49" s="36" t="s">
        <v>41</v>
      </c>
    </row>
    <row r="50" spans="3:8" ht="12.75">
      <c r="C50" s="2"/>
      <c r="D50" s="2"/>
      <c r="E50" s="2"/>
      <c r="F50" s="2"/>
      <c r="G50" s="2"/>
      <c r="H50" s="2"/>
    </row>
    <row r="51" spans="3:6" ht="15" customHeight="1">
      <c r="C51" s="37"/>
      <c r="D51" s="38"/>
      <c r="E51" s="38"/>
      <c r="F51" s="38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tabSelected="1" zoomScaleSheetLayoutView="120" zoomScalePageLayoutView="0" workbookViewId="0" topLeftCell="A13">
      <selection activeCell="D31" sqref="D31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25390625" style="39" customWidth="1"/>
    <col min="10" max="16384" width="9.125" style="39" customWidth="1"/>
  </cols>
  <sheetData>
    <row r="13" spans="1:9" ht="15">
      <c r="A13" s="59" t="s">
        <v>42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43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44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40" t="s">
        <v>45</v>
      </c>
      <c r="B16" s="40" t="s">
        <v>46</v>
      </c>
      <c r="C16" s="40" t="s">
        <v>47</v>
      </c>
      <c r="D16" s="40" t="s">
        <v>48</v>
      </c>
      <c r="E16" s="40" t="s">
        <v>49</v>
      </c>
      <c r="F16" s="41" t="s">
        <v>50</v>
      </c>
      <c r="G16" s="41" t="s">
        <v>51</v>
      </c>
      <c r="H16" s="40" t="s">
        <v>52</v>
      </c>
      <c r="I16" s="40" t="s">
        <v>53</v>
      </c>
    </row>
    <row r="17" spans="1:9" ht="15">
      <c r="A17" s="42" t="s">
        <v>54</v>
      </c>
      <c r="B17" s="43">
        <v>88.40902</v>
      </c>
      <c r="C17" s="43"/>
      <c r="D17" s="43">
        <v>228.03688</v>
      </c>
      <c r="E17" s="43">
        <v>224.43554</v>
      </c>
      <c r="F17" s="43">
        <v>7.76</v>
      </c>
      <c r="G17" s="43">
        <v>97.21796</v>
      </c>
      <c r="H17" s="43">
        <v>15.89498</v>
      </c>
      <c r="I17" s="43">
        <f>B17+D17+F17-G17</f>
        <v>226.98793999999998</v>
      </c>
    </row>
    <row r="19" ht="15">
      <c r="A19" s="39" t="s">
        <v>55</v>
      </c>
    </row>
    <row r="20" ht="15">
      <c r="A20" s="39" t="s">
        <v>56</v>
      </c>
    </row>
    <row r="21" ht="15">
      <c r="A21" s="39" t="s">
        <v>57</v>
      </c>
    </row>
    <row r="22" ht="15">
      <c r="A22" s="39" t="s">
        <v>58</v>
      </c>
    </row>
    <row r="23" ht="15">
      <c r="A23" s="39" t="s">
        <v>59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2017-04-23T19:27:21Z</dcterms:created>
  <dcterms:modified xsi:type="dcterms:W3CDTF">2017-04-24T18:45:59Z</dcterms:modified>
  <cp:category/>
  <cp:version/>
  <cp:contentType/>
  <cp:contentStatus/>
</cp:coreProperties>
</file>