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<sst xmlns="http://schemas.openxmlformats.org/spreadsheetml/2006/main" count="69" uniqueCount="62">
  <si>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</si>
  <si>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</si>
  <si>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</si>
  <si>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№4  по ул. Ветеранов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</si>
  <si>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</si>
  <si>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</si>
  <si>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</si>
  <si>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</si>
  <si>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</si>
  <si>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</si>
  <si>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</si>
  <si>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</si>
  <si>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</si>
  <si>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ООО"Научно-технический центр "Энергия",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</si>
  <si>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</si>
  <si>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</si>
  <si>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</si>
  <si>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</si>
  <si>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</si>
  <si>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</si>
  <si>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</si>
  <si>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</si>
  <si>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Н/2011-112 от 01.12.2011г.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</si>
  <si>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</si>
  <si>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</si>
  <si>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</si>
  <si>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</si>
  <si>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</si>
  <si>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</si>
  <si>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</si>
  <si>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</si>
  <si>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</si>
  <si>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коээфициент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</si>
  <si>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</si>
  <si>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</si>
  <si>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</si>
  <si>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</si>
  <si>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2160,00 руб., от  ООО " Перспектива" 5600.00руб</t>
  </si>
  <si>
    <t>ЦИТ "Домашние сети",              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</si>
  <si>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</si>
  <si>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</si>
  <si>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ремонтам будут приведены в следующих квитанциях</t>
  </si>
  <si>
    <t>ОТЧЕТ</t>
  </si>
  <si>
    <t>по выполнению плана текущего ремонта жилого дома</t>
  </si>
  <si>
    <t>№ 4 по ул. Ветеранов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</si>
  <si>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</si>
  <si>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</si>
  <si>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</si>
  <si>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</si>
  <si>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</si>
  <si>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</si>
  <si>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</si>
  <si>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</si>
  <si>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</si>
  <si>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</si>
  <si>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47</t>
    </r>
    <r>
      <rPr>
        <b/>
        <sz val="11"/>
        <color indexed="8"/>
        <rFont val="Calibri"/>
        <family val="2"/>
      </rPr>
      <t>,33</t>
    </r>
    <r>
      <rPr>
        <sz val="10"/>
        <rFont val="Arial Cyr"/>
        <family val="0"/>
      </rPr>
      <t xml:space="preserve"> тыс.рублей, в том числе:</t>
    </r>
  </si>
  <si>
    <t>Очистка крыши от снега - 39.13 т.р.</t>
  </si>
  <si>
    <t>замена модемной антенны для общедомового УУТЭ - 5,45 т.р.</t>
  </si>
  <si>
    <t>Установка навесного замка - 0,35 т.р.</t>
  </si>
  <si>
    <t>Установка муфты на трубопроводе стояка ЦО - 0.05т.р</t>
  </si>
  <si>
    <t>Аварийные работы - 1,42т.р.</t>
  </si>
  <si>
    <t>прочее - 0,93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</si>
</sst>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2" fontId="41" fillId="0" borderId="17" xfId="52" applyNumberFormat="1" applyFont="1" applyFill="1" applyBorder="1" applyAlignment="1">
      <alignment horizontal="center" vertical="center"/>
      <protection/>
    </xf>
    <xf numFmtId="0" fontId="33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0"/>
  <sheetViews>
    <sheetView zoomScalePageLayoutView="0" workbookViewId="0" topLeftCell="C18">
      <selection activeCell="I26" sqref="I26:I3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125" style="34" customWidth="1"/>
    <col min="4" max="4" width="13.00390625" style="34" customWidth="1"/>
    <col min="5" max="5" width="11.625" style="34" customWidth="1"/>
    <col min="6" max="6" width="13.00390625" style="34" customWidth="1"/>
    <col min="7" max="7" width="11.875" style="34" customWidth="1"/>
    <col min="8" max="8" width="13.875" style="34" customWidth="1"/>
    <col min="9" max="9" width="24.00390625" style="34" customWidth="1"/>
    <col min="10" max="10" width="10.125" style="2" hidden="1" customWidth="1"/>
    <col min="11" max="11" width="9.625" style="2" hidden="1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52" t="s">
        <v>1</v>
      </c>
      <c r="D20" s="52"/>
      <c r="E20" s="52"/>
      <c r="F20" s="52"/>
      <c r="G20" s="52"/>
      <c r="H20" s="52"/>
      <c r="I20" s="52"/>
    </row>
    <row r="21" spans="3:9" ht="12.75">
      <c r="C21" s="53" t="s">
        <v>2</v>
      </c>
      <c r="D21" s="53"/>
      <c r="E21" s="53"/>
      <c r="F21" s="53"/>
      <c r="G21" s="53"/>
      <c r="H21" s="53"/>
      <c r="I21" s="53"/>
    </row>
    <row r="22" spans="3:9" ht="12.75">
      <c r="C22" s="53" t="s">
        <v>3</v>
      </c>
      <c r="D22" s="53"/>
      <c r="E22" s="53"/>
      <c r="F22" s="53"/>
      <c r="G22" s="53"/>
      <c r="H22" s="53"/>
      <c r="I22" s="53"/>
    </row>
    <row r="23" spans="3:9" ht="6" customHeight="1" thickBot="1">
      <c r="C23" s="54"/>
      <c r="D23" s="54"/>
      <c r="E23" s="54"/>
      <c r="F23" s="54"/>
      <c r="G23" s="54"/>
      <c r="H23" s="54"/>
      <c r="I23" s="54"/>
    </row>
    <row r="24" spans="3:9" ht="48.75" customHeight="1" thickBot="1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>
      <c r="C25" s="55" t="s">
        <v>11</v>
      </c>
      <c r="D25" s="45"/>
      <c r="E25" s="45"/>
      <c r="F25" s="45"/>
      <c r="G25" s="45"/>
      <c r="H25" s="45"/>
      <c r="I25" s="56"/>
    </row>
    <row r="26" spans="3:11" ht="13.5" customHeight="1" thickBot="1">
      <c r="C26" s="12" t="s">
        <v>12</v>
      </c>
      <c r="D26" s="13">
        <v>157446.39000000013</v>
      </c>
      <c r="E26" s="13">
        <v>1442627.7</v>
      </c>
      <c r="F26" s="13">
        <f>1403054.72+19.53+50.54+459.33</f>
        <v>1403584.12</v>
      </c>
      <c r="G26" s="13">
        <v>1438123.02</v>
      </c>
      <c r="H26" s="13">
        <f>+D26+E26-F26</f>
        <v>196489.96999999997</v>
      </c>
      <c r="I26" s="57" t="s">
        <v>13</v>
      </c>
      <c r="K26" s="14">
        <f>166962.86+1970.54+10484.99+17071.58</f>
        <v>196489.96999999997</v>
      </c>
    </row>
    <row r="27" spans="3:11" ht="13.5" customHeight="1" thickBot="1">
      <c r="C27" s="12" t="s">
        <v>14</v>
      </c>
      <c r="D27" s="13">
        <v>57878.30999999988</v>
      </c>
      <c r="E27" s="15">
        <f>438353.76-20717.64-157.62</f>
        <v>417478.5</v>
      </c>
      <c r="F27" s="15">
        <f>569.83+18.01+53.7+396368.87</f>
        <v>397010.41</v>
      </c>
      <c r="G27" s="13">
        <v>478260.95</v>
      </c>
      <c r="H27" s="13">
        <f>+D27+E27-F27</f>
        <v>78346.3999999999</v>
      </c>
      <c r="I27" s="58"/>
      <c r="J27" s="2">
        <f>786.75+4640.62+47851.04-5476.03+10075.93</f>
        <v>57878.310000000005</v>
      </c>
      <c r="K27" s="14">
        <f>9506.1+73665.52-10023.26+4586.92-157.62+768.74</f>
        <v>78346.40000000002</v>
      </c>
    </row>
    <row r="28" spans="3:11" ht="13.5" customHeight="1" thickBot="1">
      <c r="C28" s="12" t="s">
        <v>15</v>
      </c>
      <c r="D28" s="13">
        <v>34054.97000000015</v>
      </c>
      <c r="E28" s="15">
        <f>+248493.32-10747.42</f>
        <v>237745.9</v>
      </c>
      <c r="F28" s="15">
        <f>9.54+231275.5+761.45</f>
        <v>232046.49000000002</v>
      </c>
      <c r="G28" s="13">
        <v>275589.1</v>
      </c>
      <c r="H28" s="13">
        <f>+D28+E28-F28</f>
        <v>39754.38000000009</v>
      </c>
      <c r="I28" s="58"/>
      <c r="K28" s="2">
        <f>405.63+11131.45+32069.05-3851.75</f>
        <v>39754.38</v>
      </c>
    </row>
    <row r="29" spans="3:11" ht="13.5" customHeight="1" thickBot="1">
      <c r="C29" s="12" t="s">
        <v>16</v>
      </c>
      <c r="D29" s="13">
        <v>20135.340000000026</v>
      </c>
      <c r="E29" s="15">
        <f>60554.9-2944.35+87201.75-3771.76</f>
        <v>141040.53999999998</v>
      </c>
      <c r="F29" s="15">
        <f>2.31+54896.38+111.2+81223.51+266.57</f>
        <v>136499.97</v>
      </c>
      <c r="G29" s="13">
        <v>160414.71</v>
      </c>
      <c r="H29" s="13">
        <f>+D29+E29-F29</f>
        <v>24675.910000000003</v>
      </c>
      <c r="I29" s="58"/>
      <c r="K29" s="14">
        <f>98.3+10637.03-1468.33+1513.06+11405.08-1348.52+3839.29</f>
        <v>24675.91</v>
      </c>
    </row>
    <row r="30" spans="3:11" ht="13.5" customHeight="1" thickBot="1">
      <c r="C30" s="12" t="s">
        <v>17</v>
      </c>
      <c r="D30" s="13">
        <v>1123.300000000001</v>
      </c>
      <c r="E30" s="15">
        <f>8601.18+14911.13</f>
        <v>23512.309999999998</v>
      </c>
      <c r="F30" s="15">
        <f>13797.06+2.93+0.27+0.07+7862.86</f>
        <v>21663.19</v>
      </c>
      <c r="G30" s="13">
        <f>32823.55+32838.44</f>
        <v>65661.99</v>
      </c>
      <c r="H30" s="13">
        <f>+D30+E30-F30</f>
        <v>2972.420000000002</v>
      </c>
      <c r="I30" s="59"/>
      <c r="K30" s="2">
        <f>14.34+57-10.38+159.19+1533.94+1.33+1217</f>
        <v>2972.42</v>
      </c>
    </row>
    <row r="31" spans="3:9" ht="13.5" customHeight="1" thickBot="1">
      <c r="C31" s="12" t="s">
        <v>18</v>
      </c>
      <c r="D31" s="16">
        <f>SUM(D26:D30)</f>
        <v>270638.3100000002</v>
      </c>
      <c r="E31" s="16">
        <f>SUM(E26:E30)</f>
        <v>2262404.95</v>
      </c>
      <c r="F31" s="16">
        <f>SUM(F26:F30)</f>
        <v>2190804.18</v>
      </c>
      <c r="G31" s="16">
        <f>SUM(G26:G30)</f>
        <v>2418049.77</v>
      </c>
      <c r="H31" s="16">
        <f>SUM(H26:H30)</f>
        <v>342239.08</v>
      </c>
      <c r="I31" s="17"/>
    </row>
    <row r="32" spans="3:9" ht="13.5" customHeight="1" thickBot="1">
      <c r="C32" s="45" t="s">
        <v>19</v>
      </c>
      <c r="D32" s="45"/>
      <c r="E32" s="45"/>
      <c r="F32" s="45"/>
      <c r="G32" s="45"/>
      <c r="H32" s="45"/>
      <c r="I32" s="45"/>
    </row>
    <row r="33" spans="3:9" ht="51.75" customHeight="1" thickBot="1">
      <c r="C33" s="18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9" t="s">
        <v>20</v>
      </c>
    </row>
    <row r="34" spans="3:11" ht="18.75" customHeight="1" thickBot="1">
      <c r="C34" s="9" t="s">
        <v>21</v>
      </c>
      <c r="D34" s="20">
        <v>61136.8899999999</v>
      </c>
      <c r="E34" s="21">
        <f>3031.92+11790.89+699174.28</f>
        <v>713997.0900000001</v>
      </c>
      <c r="F34" s="21">
        <f>679310.45+10426.45+2696.42</f>
        <v>692433.32</v>
      </c>
      <c r="G34" s="21">
        <f>+E34</f>
        <v>713997.0900000001</v>
      </c>
      <c r="H34" s="21">
        <f aca="true" t="shared" si="0" ref="H34:H42">+D34+E34-F34</f>
        <v>82700.66000000003</v>
      </c>
      <c r="I34" s="46" t="s">
        <v>22</v>
      </c>
      <c r="J34" s="22">
        <f>10.05-0.01+43.1-0.04+61083.79-D34</f>
        <v>1.0186340659856796E-10</v>
      </c>
      <c r="K34" s="22">
        <f>345.54+1407.5+80947.62-H34</f>
        <v>0</v>
      </c>
    </row>
    <row r="35" spans="3:10" ht="19.5" customHeight="1" thickBot="1">
      <c r="C35" s="12" t="s">
        <v>23</v>
      </c>
      <c r="D35" s="23">
        <v>12559.939999999973</v>
      </c>
      <c r="E35" s="13">
        <v>146843.2</v>
      </c>
      <c r="F35" s="13">
        <v>142522</v>
      </c>
      <c r="G35" s="21">
        <v>47334.05</v>
      </c>
      <c r="H35" s="21">
        <f t="shared" si="0"/>
        <v>16881.139999999985</v>
      </c>
      <c r="I35" s="47"/>
      <c r="J35" s="22"/>
    </row>
    <row r="36" spans="3:9" ht="13.5" customHeight="1" thickBot="1">
      <c r="C36" s="18" t="s">
        <v>24</v>
      </c>
      <c r="D36" s="24">
        <v>3949.619999999943</v>
      </c>
      <c r="E36" s="13"/>
      <c r="F36" s="13">
        <v>19.08</v>
      </c>
      <c r="G36" s="21"/>
      <c r="H36" s="21">
        <f t="shared" si="0"/>
        <v>3930.539999999943</v>
      </c>
      <c r="I36" s="25"/>
    </row>
    <row r="37" spans="3:9" ht="12.75" customHeight="1" hidden="1" thickBot="1">
      <c r="C37" s="12" t="s">
        <v>25</v>
      </c>
      <c r="D37" s="23">
        <v>0</v>
      </c>
      <c r="E37" s="13"/>
      <c r="F37" s="13"/>
      <c r="G37" s="21"/>
      <c r="H37" s="21">
        <f t="shared" si="0"/>
        <v>0</v>
      </c>
      <c r="I37" s="25" t="s">
        <v>26</v>
      </c>
    </row>
    <row r="38" spans="3:11" ht="26.25" customHeight="1" thickBot="1">
      <c r="C38" s="12" t="s">
        <v>27</v>
      </c>
      <c r="D38" s="23">
        <v>13732.949999999983</v>
      </c>
      <c r="E38" s="13">
        <f>37440.99+122336.33</f>
        <v>159777.32</v>
      </c>
      <c r="F38" s="13">
        <f>43334.26+205.1+111534.89</f>
        <v>155074.25</v>
      </c>
      <c r="G38" s="21">
        <v>175217.43</v>
      </c>
      <c r="H38" s="21">
        <f t="shared" si="0"/>
        <v>18436.01999999999</v>
      </c>
      <c r="I38" s="26" t="s">
        <v>28</v>
      </c>
      <c r="J38" s="2">
        <f>9578.33+4154.62</f>
        <v>13732.95</v>
      </c>
      <c r="K38" s="2">
        <f>3685.06+3949.52+10801.44</f>
        <v>18436.02</v>
      </c>
    </row>
    <row r="39" spans="3:9" ht="13.5" customHeight="1" thickBot="1">
      <c r="C39" s="12" t="s">
        <v>29</v>
      </c>
      <c r="D39" s="23">
        <v>843.1099999999988</v>
      </c>
      <c r="E39" s="15">
        <v>9733.6</v>
      </c>
      <c r="F39" s="15">
        <v>9450.77</v>
      </c>
      <c r="G39" s="21">
        <f>+E39</f>
        <v>9733.6</v>
      </c>
      <c r="H39" s="21">
        <f t="shared" si="0"/>
        <v>1125.9399999999987</v>
      </c>
      <c r="I39" s="26" t="s">
        <v>30</v>
      </c>
    </row>
    <row r="40" spans="3:9" ht="13.5" customHeight="1" thickBot="1">
      <c r="C40" s="18" t="s">
        <v>31</v>
      </c>
      <c r="D40" s="23">
        <v>11463.839999999997</v>
      </c>
      <c r="E40" s="15">
        <v>103237.89</v>
      </c>
      <c r="F40" s="15">
        <v>99433.92</v>
      </c>
      <c r="G40" s="21">
        <f>+E40</f>
        <v>103237.89</v>
      </c>
      <c r="H40" s="21">
        <f t="shared" si="0"/>
        <v>15267.809999999998</v>
      </c>
      <c r="I40" s="25"/>
    </row>
    <row r="41" spans="3:11" ht="13.5" customHeight="1" thickBot="1">
      <c r="C41" s="12" t="s">
        <v>32</v>
      </c>
      <c r="D41" s="23">
        <v>3940.8199999999997</v>
      </c>
      <c r="E41" s="15">
        <f>69042.96+23963.02</f>
        <v>93005.98000000001</v>
      </c>
      <c r="F41" s="15">
        <f>19269.96+54765.28</f>
        <v>74035.23999999999</v>
      </c>
      <c r="G41" s="21">
        <f>+E41</f>
        <v>93005.98000000001</v>
      </c>
      <c r="H41" s="21">
        <f t="shared" si="0"/>
        <v>22911.560000000027</v>
      </c>
      <c r="I41" s="25"/>
      <c r="J41" s="2">
        <f>1223.32+2717.5</f>
        <v>3940.8199999999997</v>
      </c>
      <c r="K41" s="2">
        <f>16995.18+5916.38</f>
        <v>22911.56</v>
      </c>
    </row>
    <row r="42" spans="3:9" ht="13.5" customHeight="1" thickBot="1">
      <c r="C42" s="12" t="s">
        <v>33</v>
      </c>
      <c r="D42" s="23">
        <v>3213.3199999999924</v>
      </c>
      <c r="E42" s="15">
        <v>37266.8</v>
      </c>
      <c r="F42" s="15">
        <v>36177.44</v>
      </c>
      <c r="G42" s="21">
        <f>+E42</f>
        <v>37266.8</v>
      </c>
      <c r="H42" s="21">
        <f t="shared" si="0"/>
        <v>4302.679999999993</v>
      </c>
      <c r="I42" s="26" t="s">
        <v>34</v>
      </c>
    </row>
    <row r="43" spans="3:12" s="28" customFormat="1" ht="13.5" customHeight="1" thickBot="1">
      <c r="C43" s="12" t="s">
        <v>18</v>
      </c>
      <c r="D43" s="16">
        <f>SUM(D34:D42)</f>
        <v>110840.48999999977</v>
      </c>
      <c r="E43" s="16">
        <f>SUM(E34:E42)</f>
        <v>1263861.8800000001</v>
      </c>
      <c r="F43" s="16">
        <f>SUM(F34:F42)</f>
        <v>1209146.0199999998</v>
      </c>
      <c r="G43" s="16">
        <f>SUM(G34:G42)</f>
        <v>1179792.84</v>
      </c>
      <c r="H43" s="16">
        <f>SUM(H34:H42)</f>
        <v>165556.34999999998</v>
      </c>
      <c r="I43" s="27"/>
      <c r="L43" s="29"/>
    </row>
    <row r="44" spans="3:9" ht="13.5" customHeight="1" thickBot="1">
      <c r="C44" s="48" t="s">
        <v>35</v>
      </c>
      <c r="D44" s="48"/>
      <c r="E44" s="48"/>
      <c r="F44" s="48"/>
      <c r="G44" s="48"/>
      <c r="H44" s="48"/>
      <c r="I44" s="48"/>
    </row>
    <row r="45" spans="3:9" ht="27" customHeight="1" thickBot="1">
      <c r="C45" s="30" t="s">
        <v>36</v>
      </c>
      <c r="D45" s="49" t="s">
        <v>37</v>
      </c>
      <c r="E45" s="50"/>
      <c r="F45" s="50"/>
      <c r="G45" s="50"/>
      <c r="H45" s="51"/>
      <c r="I45" s="31" t="s">
        <v>38</v>
      </c>
    </row>
    <row r="46" spans="3:8" ht="19.5" customHeight="1">
      <c r="C46" s="32" t="s">
        <v>39</v>
      </c>
      <c r="D46" s="32"/>
      <c r="E46" s="32"/>
      <c r="F46" s="32"/>
      <c r="G46" s="32"/>
      <c r="H46" s="33">
        <f>+H31+H43</f>
        <v>507795.43</v>
      </c>
    </row>
    <row r="47" spans="3:9" s="35" customFormat="1" ht="12.75" hidden="1">
      <c r="C47" s="34" t="s">
        <v>40</v>
      </c>
      <c r="D47" s="34"/>
      <c r="E47" s="34"/>
      <c r="F47" s="34"/>
      <c r="G47" s="34"/>
      <c r="H47" s="34"/>
      <c r="I47" s="34"/>
    </row>
    <row r="48" ht="12.75" customHeight="1">
      <c r="C48" s="36" t="s">
        <v>41</v>
      </c>
    </row>
    <row r="49" spans="3:8" ht="12.75">
      <c r="C49" s="2"/>
      <c r="D49" s="2"/>
      <c r="E49" s="2"/>
      <c r="F49" s="2"/>
      <c r="G49" s="2"/>
      <c r="H49" s="2"/>
    </row>
    <row r="50" spans="3:6" ht="15" customHeight="1">
      <c r="C50" s="37"/>
      <c r="D50" s="38"/>
      <c r="E50" s="38"/>
      <c r="F50" s="38"/>
    </row>
  </sheetData>
  <sheetProtection/>
  <mergeCells count="10">
    <mergeCell ref="C32:I32"/>
    <mergeCell ref="I34:I35"/>
    <mergeCell ref="C44:I44"/>
    <mergeCell ref="D45:H45"/>
    <mergeCell ref="C20:I20"/>
    <mergeCell ref="C21:I21"/>
    <mergeCell ref="C22:I22"/>
    <mergeCell ref="C23:I23"/>
    <mergeCell ref="C25:I25"/>
    <mergeCell ref="I26:I30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tabSelected="1" zoomScaleSheetLayoutView="120" zoomScalePageLayoutView="0" workbookViewId="0" topLeftCell="A7">
      <selection activeCell="F24" sqref="F24"/>
    </sheetView>
  </sheetViews>
  <sheetFormatPr defaultColWidth="9.00390625" defaultRowHeight="12.75"/>
  <cols>
    <col min="1" max="1" width="4.625" style="39" customWidth="1"/>
    <col min="2" max="2" width="12.375" style="39" customWidth="1"/>
    <col min="3" max="3" width="13.25390625" style="39" hidden="1" customWidth="1"/>
    <col min="4" max="4" width="12.125" style="39" customWidth="1"/>
    <col min="5" max="5" width="13.625" style="39" customWidth="1"/>
    <col min="6" max="6" width="13.25390625" style="39" customWidth="1"/>
    <col min="7" max="7" width="14.25390625" style="39" customWidth="1"/>
    <col min="8" max="8" width="15.125" style="39" customWidth="1"/>
    <col min="9" max="9" width="14.25390625" style="39" customWidth="1"/>
    <col min="10" max="16384" width="9.125" style="39" customWidth="1"/>
  </cols>
  <sheetData>
    <row r="13" spans="1:9" ht="15">
      <c r="A13" s="60" t="s">
        <v>42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0" t="s">
        <v>43</v>
      </c>
      <c r="B14" s="60"/>
      <c r="C14" s="60"/>
      <c r="D14" s="60"/>
      <c r="E14" s="60"/>
      <c r="F14" s="60"/>
      <c r="G14" s="60"/>
      <c r="H14" s="60"/>
      <c r="I14" s="60"/>
    </row>
    <row r="15" spans="1:9" ht="15">
      <c r="A15" s="60" t="s">
        <v>44</v>
      </c>
      <c r="B15" s="60"/>
      <c r="C15" s="60"/>
      <c r="D15" s="60"/>
      <c r="E15" s="60"/>
      <c r="F15" s="60"/>
      <c r="G15" s="60"/>
      <c r="H15" s="60"/>
      <c r="I15" s="60"/>
    </row>
    <row r="16" spans="1:9" ht="60">
      <c r="A16" s="40" t="s">
        <v>45</v>
      </c>
      <c r="B16" s="40" t="s">
        <v>46</v>
      </c>
      <c r="C16" s="40" t="s">
        <v>47</v>
      </c>
      <c r="D16" s="40" t="s">
        <v>48</v>
      </c>
      <c r="E16" s="40" t="s">
        <v>49</v>
      </c>
      <c r="F16" s="41" t="s">
        <v>50</v>
      </c>
      <c r="G16" s="41" t="s">
        <v>51</v>
      </c>
      <c r="H16" s="40" t="s">
        <v>52</v>
      </c>
      <c r="I16" s="40" t="s">
        <v>53</v>
      </c>
    </row>
    <row r="17" spans="1:9" ht="15">
      <c r="A17" s="42" t="s">
        <v>54</v>
      </c>
      <c r="B17" s="43">
        <v>63.75714</v>
      </c>
      <c r="C17" s="43"/>
      <c r="D17" s="43">
        <v>146.8432</v>
      </c>
      <c r="E17" s="43">
        <v>142.522</v>
      </c>
      <c r="F17" s="43">
        <v>7.76</v>
      </c>
      <c r="G17" s="43">
        <v>47.33405</v>
      </c>
      <c r="H17" s="43">
        <v>16.88114</v>
      </c>
      <c r="I17" s="43">
        <f>B17+D17+F17-G17</f>
        <v>171.02629</v>
      </c>
    </row>
    <row r="19" ht="15">
      <c r="A19" s="39" t="s">
        <v>55</v>
      </c>
    </row>
    <row r="20" ht="15">
      <c r="A20" s="39" t="s">
        <v>56</v>
      </c>
    </row>
    <row r="21" ht="15">
      <c r="A21" s="39" t="s">
        <v>57</v>
      </c>
    </row>
    <row r="22" ht="15">
      <c r="A22" s="44" t="s">
        <v>58</v>
      </c>
    </row>
    <row r="23" ht="15">
      <c r="A23" s="44" t="s">
        <v>59</v>
      </c>
    </row>
    <row r="24" ht="15">
      <c r="A24" s="44" t="s">
        <v>60</v>
      </c>
    </row>
    <row r="25" ht="15">
      <c r="A25" s="39" t="s">
        <v>61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2017-04-23T19:23:53Z</dcterms:created>
  <dcterms:modified xsi:type="dcterms:W3CDTF">2017-04-24T18:46:19Z</dcterms:modified>
  <cp:category/>
  <cp:version/>
  <cp:contentType/>
  <cp:contentStatus/>
</cp:coreProperties>
</file>