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Кленовая5 1" sheetId="1" r:id="rId1"/>
    <sheet name="Кленовая 5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5" i="1"/>
  <c r="K25" i="1"/>
  <c r="H26" i="1"/>
  <c r="K26" i="1"/>
  <c r="H27" i="1"/>
  <c r="K27" i="1"/>
  <c r="H28" i="1"/>
  <c r="K28" i="1"/>
  <c r="H29" i="1"/>
  <c r="K29" i="1"/>
  <c r="D30" i="1"/>
  <c r="E30" i="1"/>
  <c r="F30" i="1"/>
  <c r="G30" i="1"/>
  <c r="H30" i="1"/>
  <c r="D33" i="1"/>
  <c r="J33" i="1" s="1"/>
  <c r="G33" i="1"/>
  <c r="H33" i="1"/>
  <c r="H43" i="1" s="1"/>
  <c r="H46" i="1" s="1"/>
  <c r="K33" i="1"/>
  <c r="H34" i="1"/>
  <c r="J34" i="1"/>
  <c r="H35" i="1"/>
  <c r="H36" i="1"/>
  <c r="H37" i="1"/>
  <c r="J37" i="1"/>
  <c r="K37" i="1"/>
  <c r="G38" i="1"/>
  <c r="H38" i="1"/>
  <c r="J38" i="1"/>
  <c r="G39" i="1"/>
  <c r="H39" i="1"/>
  <c r="J39" i="1"/>
  <c r="G40" i="1"/>
  <c r="H40" i="1"/>
  <c r="K40" i="1"/>
  <c r="D41" i="1"/>
  <c r="G41" i="1"/>
  <c r="H41" i="1"/>
  <c r="G42" i="1"/>
  <c r="H42" i="1"/>
  <c r="J42" i="1"/>
  <c r="E43" i="1"/>
  <c r="F43" i="1"/>
  <c r="G43" i="1"/>
  <c r="D43" i="1" l="1"/>
</calcChain>
</file>

<file path=xl/sharedStrings.xml><?xml version="1.0" encoding="utf-8"?>
<sst xmlns="http://schemas.openxmlformats.org/spreadsheetml/2006/main" count="72" uniqueCount="65">
  <si>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</si>
  <si>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</si>
  <si>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</si>
  <si>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 ООО "Перспектива", ООО "ГМК"</t>
  </si>
  <si>
    <t>Поступило от ЦИТ "Домашние сети" за размещение интернет оборудования 1080,00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</si>
  <si>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</si>
  <si>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</si>
  <si>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</si>
  <si>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</si>
  <si>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</si>
  <si>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</si>
  <si>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</si>
  <si>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</si>
  <si>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</si>
  <si>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</si>
  <si>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</si>
  <si>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</si>
  <si>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</si>
  <si>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</si>
  <si>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</si>
  <si>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</si>
  <si>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Н/2009-80 от 01.07.2009г.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</si>
  <si>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</si>
  <si>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</si>
  <si>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</si>
  <si>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</si>
  <si>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</si>
  <si>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</si>
  <si>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</si>
  <si>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</si>
  <si>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</si>
  <si>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</si>
  <si>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</si>
  <si>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</si>
  <si>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</si>
  <si>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</si>
  <si>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</si>
  <si>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</si>
  <si>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</si>
  <si>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</si>
  <si>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</si>
  <si>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</si>
  <si>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прочее - 0.84т.р.</t>
  </si>
  <si>
    <t>аварийное обслуживание - 3.73 т.р.</t>
  </si>
  <si>
    <t>ремонт силового предохранительного шкафа - 0.06т.р.</t>
  </si>
  <si>
    <t>ремонт тамбурной двери - 0.06т.р.</t>
  </si>
  <si>
    <t>смена кранов запорных и спускных на стояке ЦО - 0.32т.р.</t>
  </si>
  <si>
    <t>демонтаж и установка манометра - 2.01 т.р.</t>
  </si>
  <si>
    <t>ремонт систем ХВС,ГВС - 2.57 т.р.</t>
  </si>
  <si>
    <t>работы по электрикe - 0.76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</si>
  <si>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10</t>
    </r>
    <r>
      <rPr>
        <b/>
        <sz val="11"/>
        <color indexed="8"/>
        <rFont val="Calibri"/>
        <family val="2"/>
        <charset val="204"/>
      </rPr>
      <t>,35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</si>
  <si>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</si>
  <si>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</si>
  <si>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</si>
  <si>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</si>
  <si>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</si>
  <si>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</si>
  <si>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</si>
  <si>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</si>
  <si>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</si>
  <si>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</si>
  <si>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5/1 по ул. Кленовая с 01.01.2017г. по 31.12.2017г.</t>
  </si>
  <si>
    <t>по выполнению плана текущего ремонта жилого дома</t>
  </si>
  <si>
    <t>ОТЧЕТ</t>
  </si>
  <si>
    <t>имущества жилого дома № 5/1 по ул. Кленовая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</si>
</sst>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3" fillId="0" borderId="0" xfId="0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0" borderId="0" xfId="0" applyFont="1" applyFill="1"/>
    <xf numFmtId="0" fontId="1" fillId="0" borderId="0" xfId="1"/>
    <xf numFmtId="0" fontId="1" fillId="0" borderId="0" xfId="1" applyFill="1" applyBorder="1"/>
    <xf numFmtId="0" fontId="1" fillId="0" borderId="0" xfId="1" applyFill="1"/>
    <xf numFmtId="2" fontId="2" fillId="0" borderId="13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C11" zoomScaleNormal="100" workbookViewId="0">
      <selection activeCell="C21" sqref="C21:I21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42578125" style="2" customWidth="1"/>
    <col min="4" max="4" width="13.71093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7109375" style="2" customWidth="1"/>
    <col min="9" max="9" width="23.42578125" style="2" customWidth="1"/>
    <col min="10" max="10" width="11.425781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41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4.25" x14ac:dyDescent="0.2">
      <c r="C19" s="51" t="s">
        <v>40</v>
      </c>
      <c r="D19" s="51"/>
      <c r="E19" s="51"/>
      <c r="F19" s="51"/>
      <c r="G19" s="51"/>
      <c r="H19" s="51"/>
      <c r="I19" s="51"/>
    </row>
    <row r="20" spans="3:11" x14ac:dyDescent="0.2">
      <c r="C20" s="52" t="s">
        <v>39</v>
      </c>
      <c r="D20" s="52"/>
      <c r="E20" s="52"/>
      <c r="F20" s="52"/>
      <c r="G20" s="52"/>
      <c r="H20" s="52"/>
      <c r="I20" s="52"/>
    </row>
    <row r="21" spans="3:11" x14ac:dyDescent="0.2">
      <c r="C21" s="52" t="s">
        <v>64</v>
      </c>
      <c r="D21" s="52"/>
      <c r="E21" s="52"/>
      <c r="F21" s="52"/>
      <c r="G21" s="52"/>
      <c r="H21" s="52"/>
      <c r="I21" s="52"/>
    </row>
    <row r="22" spans="3:11" ht="6" customHeight="1" thickBot="1" x14ac:dyDescent="0.25">
      <c r="C22" s="56"/>
      <c r="D22" s="56"/>
      <c r="E22" s="56"/>
      <c r="F22" s="56"/>
      <c r="G22" s="56"/>
      <c r="H22" s="56"/>
      <c r="I22" s="56"/>
    </row>
    <row r="23" spans="3:11" ht="52.5" customHeight="1" thickBot="1" x14ac:dyDescent="0.25">
      <c r="C23" s="24" t="s">
        <v>29</v>
      </c>
      <c r="D23" s="27" t="s">
        <v>28</v>
      </c>
      <c r="E23" s="26" t="s">
        <v>27</v>
      </c>
      <c r="F23" s="26" t="s">
        <v>26</v>
      </c>
      <c r="G23" s="26" t="s">
        <v>25</v>
      </c>
      <c r="H23" s="26" t="s">
        <v>24</v>
      </c>
      <c r="I23" s="27" t="s">
        <v>38</v>
      </c>
    </row>
    <row r="24" spans="3:11" ht="13.5" customHeight="1" thickBot="1" x14ac:dyDescent="0.25">
      <c r="C24" s="54" t="s">
        <v>37</v>
      </c>
      <c r="D24" s="53"/>
      <c r="E24" s="53"/>
      <c r="F24" s="53"/>
      <c r="G24" s="53"/>
      <c r="H24" s="53"/>
      <c r="I24" s="55"/>
    </row>
    <row r="25" spans="3:11" ht="13.5" customHeight="1" thickBot="1" x14ac:dyDescent="0.25">
      <c r="C25" s="13" t="s">
        <v>36</v>
      </c>
      <c r="D25" s="17">
        <v>127566.22999999975</v>
      </c>
      <c r="E25" s="20">
        <v>1311116.83</v>
      </c>
      <c r="F25" s="20">
        <v>1308859.52</v>
      </c>
      <c r="G25" s="20">
        <v>1188017.51</v>
      </c>
      <c r="H25" s="20">
        <f>+D25+E25-F25</f>
        <v>129823.5399999998</v>
      </c>
      <c r="I25" s="57" t="s">
        <v>35</v>
      </c>
      <c r="K25" s="29">
        <f>130054.44-2488.21</f>
        <v>127566.23</v>
      </c>
    </row>
    <row r="26" spans="3:11" ht="13.5" customHeight="1" thickBot="1" x14ac:dyDescent="0.25">
      <c r="C26" s="13" t="s">
        <v>34</v>
      </c>
      <c r="D26" s="17">
        <v>20095.579999999958</v>
      </c>
      <c r="E26" s="16">
        <v>326688.64000000001</v>
      </c>
      <c r="F26" s="16">
        <v>325174.84000000003</v>
      </c>
      <c r="G26" s="20">
        <v>329523.8</v>
      </c>
      <c r="H26" s="20">
        <f>+D26+E26-F26</f>
        <v>21609.379999999946</v>
      </c>
      <c r="I26" s="58"/>
      <c r="K26" s="1">
        <f>27081.92-6986.34</f>
        <v>20095.579999999998</v>
      </c>
    </row>
    <row r="27" spans="3:11" ht="13.5" customHeight="1" thickBot="1" x14ac:dyDescent="0.25">
      <c r="C27" s="13" t="s">
        <v>33</v>
      </c>
      <c r="D27" s="17">
        <v>12505.600000000064</v>
      </c>
      <c r="E27" s="16">
        <v>206659.28</v>
      </c>
      <c r="F27" s="16">
        <v>205333.62</v>
      </c>
      <c r="G27" s="20">
        <v>206405.53</v>
      </c>
      <c r="H27" s="20">
        <f>+D27+E27-F27</f>
        <v>13831.260000000068</v>
      </c>
      <c r="I27" s="58"/>
      <c r="K27" s="29">
        <f>14515.87-2010.27</f>
        <v>12505.6</v>
      </c>
    </row>
    <row r="28" spans="3:11" ht="13.5" customHeight="1" thickBot="1" x14ac:dyDescent="0.25">
      <c r="C28" s="13" t="s">
        <v>32</v>
      </c>
      <c r="D28" s="17">
        <v>7270.3500000000495</v>
      </c>
      <c r="E28" s="16">
        <v>132219.79999999999</v>
      </c>
      <c r="F28" s="16">
        <v>129146.62</v>
      </c>
      <c r="G28" s="20">
        <v>137712.22</v>
      </c>
      <c r="H28" s="20">
        <f>+D28+E28-F28</f>
        <v>10343.530000000028</v>
      </c>
      <c r="I28" s="58"/>
      <c r="K28" s="1">
        <f>3709.33-849.39+5102.31-691.9</f>
        <v>7270.35</v>
      </c>
    </row>
    <row r="29" spans="3:11" ht="13.5" customHeight="1" thickBot="1" x14ac:dyDescent="0.25">
      <c r="C29" s="13" t="s">
        <v>31</v>
      </c>
      <c r="D29" s="17">
        <v>-815.42999999999665</v>
      </c>
      <c r="E29" s="16">
        <v>26736.37</v>
      </c>
      <c r="F29" s="16">
        <v>24950.62</v>
      </c>
      <c r="G29" s="20"/>
      <c r="H29" s="20">
        <f>+D29+E29-F29</f>
        <v>970.32000000000335</v>
      </c>
      <c r="I29" s="59"/>
      <c r="K29" s="1">
        <f>237.59-654.42+78.21-363.73-111.64-1.44</f>
        <v>-815.43</v>
      </c>
    </row>
    <row r="30" spans="3:11" ht="13.5" customHeight="1" thickBot="1" x14ac:dyDescent="0.25">
      <c r="C30" s="13" t="s">
        <v>7</v>
      </c>
      <c r="D30" s="12">
        <f>SUM(D25:D29)</f>
        <v>166622.32999999984</v>
      </c>
      <c r="E30" s="12">
        <f>SUM(E25:E29)</f>
        <v>2003420.9200000004</v>
      </c>
      <c r="F30" s="12">
        <f>SUM(F25:F29)</f>
        <v>1993465.2200000002</v>
      </c>
      <c r="G30" s="12">
        <f>SUM(G25:G29)</f>
        <v>1861659.06</v>
      </c>
      <c r="H30" s="12">
        <f>SUM(H25:H29)</f>
        <v>176578.02999999985</v>
      </c>
      <c r="I30" s="28"/>
    </row>
    <row r="31" spans="3:11" ht="13.5" customHeight="1" thickBot="1" x14ac:dyDescent="0.25">
      <c r="C31" s="53" t="s">
        <v>30</v>
      </c>
      <c r="D31" s="53"/>
      <c r="E31" s="53"/>
      <c r="F31" s="53"/>
      <c r="G31" s="53"/>
      <c r="H31" s="53"/>
      <c r="I31" s="53"/>
    </row>
    <row r="32" spans="3:11" ht="50.25" customHeight="1" thickBot="1" x14ac:dyDescent="0.25">
      <c r="C32" s="19" t="s">
        <v>29</v>
      </c>
      <c r="D32" s="27" t="s">
        <v>28</v>
      </c>
      <c r="E32" s="26" t="s">
        <v>27</v>
      </c>
      <c r="F32" s="26" t="s">
        <v>26</v>
      </c>
      <c r="G32" s="26" t="s">
        <v>25</v>
      </c>
      <c r="H32" s="26" t="s">
        <v>24</v>
      </c>
      <c r="I32" s="25" t="s">
        <v>23</v>
      </c>
    </row>
    <row r="33" spans="3:11" ht="22.5" customHeight="1" thickBot="1" x14ac:dyDescent="0.25">
      <c r="C33" s="24" t="s">
        <v>22</v>
      </c>
      <c r="D33" s="23">
        <f>45248.0299999997-1776.69+153.55</f>
        <v>43624.889999999701</v>
      </c>
      <c r="E33" s="15">
        <v>888334.36</v>
      </c>
      <c r="F33" s="15">
        <v>871808.74</v>
      </c>
      <c r="G33" s="15">
        <f>+E33</f>
        <v>888334.36</v>
      </c>
      <c r="H33" s="15">
        <f t="shared" ref="H33:H42" si="0">+D33+E33-F33</f>
        <v>60150.50999999966</v>
      </c>
      <c r="I33" s="45" t="s">
        <v>21</v>
      </c>
      <c r="J33" s="22">
        <f>48628.37-7477.66-D33</f>
        <v>-2474.1799999996947</v>
      </c>
      <c r="K33" s="22">
        <f>360.69-31.62+1416-121.93+54822.38-11197.49-H33</f>
        <v>-14902.479999999661</v>
      </c>
    </row>
    <row r="34" spans="3:11" ht="14.25" customHeight="1" thickBot="1" x14ac:dyDescent="0.25">
      <c r="C34" s="13" t="s">
        <v>20</v>
      </c>
      <c r="D34" s="17">
        <v>9768.539999999979</v>
      </c>
      <c r="E34" s="20">
        <v>196714.86</v>
      </c>
      <c r="F34" s="20">
        <v>193830.05</v>
      </c>
      <c r="G34" s="15">
        <v>10348.629999999999</v>
      </c>
      <c r="H34" s="15">
        <f t="shared" si="0"/>
        <v>12653.349999999977</v>
      </c>
      <c r="I34" s="46"/>
      <c r="J34" s="22">
        <f>12097.15-2328.61</f>
        <v>9768.5399999999991</v>
      </c>
    </row>
    <row r="35" spans="3:11" ht="13.5" hidden="1" customHeight="1" thickBot="1" x14ac:dyDescent="0.25">
      <c r="C35" s="19" t="s">
        <v>19</v>
      </c>
      <c r="D35" s="21">
        <v>0</v>
      </c>
      <c r="E35" s="20"/>
      <c r="F35" s="20"/>
      <c r="G35" s="15"/>
      <c r="H35" s="15">
        <f t="shared" si="0"/>
        <v>0</v>
      </c>
      <c r="I35" s="11"/>
    </row>
    <row r="36" spans="3:11" ht="12.75" hidden="1" customHeight="1" thickBot="1" x14ac:dyDescent="0.25">
      <c r="C36" s="13" t="s">
        <v>18</v>
      </c>
      <c r="D36" s="17">
        <v>0</v>
      </c>
      <c r="E36" s="20"/>
      <c r="F36" s="20"/>
      <c r="G36" s="15"/>
      <c r="H36" s="15">
        <f t="shared" si="0"/>
        <v>0</v>
      </c>
      <c r="I36" s="18" t="s">
        <v>17</v>
      </c>
    </row>
    <row r="37" spans="3:11" ht="26.25" customHeight="1" thickBot="1" x14ac:dyDescent="0.25">
      <c r="C37" s="13" t="s">
        <v>16</v>
      </c>
      <c r="D37" s="17">
        <v>10466.539999999979</v>
      </c>
      <c r="E37" s="20">
        <v>214058.1</v>
      </c>
      <c r="F37" s="20">
        <v>210741.32</v>
      </c>
      <c r="G37" s="15">
        <v>162137.32999999999</v>
      </c>
      <c r="H37" s="15">
        <f t="shared" si="0"/>
        <v>13783.319999999978</v>
      </c>
      <c r="I37" s="14" t="s">
        <v>15</v>
      </c>
      <c r="J37" s="1">
        <f>32.23+11480.14-1845.57</f>
        <v>9666.7999999999993</v>
      </c>
      <c r="K37" s="1">
        <f>12875.15-2697+288.39</f>
        <v>10466.539999999999</v>
      </c>
    </row>
    <row r="38" spans="3:11" ht="25.5" customHeight="1" thickBot="1" x14ac:dyDescent="0.25">
      <c r="C38" s="13" t="s">
        <v>14</v>
      </c>
      <c r="D38" s="17">
        <v>349.07999999999811</v>
      </c>
      <c r="E38" s="16">
        <v>7044.96</v>
      </c>
      <c r="F38" s="16">
        <v>7103.45</v>
      </c>
      <c r="G38" s="15">
        <f>+E38</f>
        <v>7044.96</v>
      </c>
      <c r="H38" s="15">
        <f t="shared" si="0"/>
        <v>290.58999999999833</v>
      </c>
      <c r="I38" s="14" t="s">
        <v>13</v>
      </c>
      <c r="J38" s="1">
        <f>433.47-84.39</f>
        <v>349.08000000000004</v>
      </c>
    </row>
    <row r="39" spans="3:11" ht="13.5" customHeight="1" thickBot="1" x14ac:dyDescent="0.25">
      <c r="C39" s="19" t="s">
        <v>12</v>
      </c>
      <c r="D39" s="17">
        <v>7447.5100000000093</v>
      </c>
      <c r="E39" s="16">
        <v>101852.71</v>
      </c>
      <c r="F39" s="16">
        <v>101016.31</v>
      </c>
      <c r="G39" s="15">
        <f>+E39</f>
        <v>101852.71</v>
      </c>
      <c r="H39" s="15">
        <f t="shared" si="0"/>
        <v>8283.910000000018</v>
      </c>
      <c r="I39" s="18"/>
      <c r="J39" s="1">
        <f>7894.86-447.35</f>
        <v>7447.5099999999993</v>
      </c>
    </row>
    <row r="40" spans="3:11" ht="13.5" customHeight="1" thickBot="1" x14ac:dyDescent="0.25">
      <c r="C40" s="19" t="s">
        <v>11</v>
      </c>
      <c r="D40" s="17">
        <v>1442.3099999999995</v>
      </c>
      <c r="E40" s="16">
        <v>11860.55</v>
      </c>
      <c r="F40" s="16">
        <v>13163.37</v>
      </c>
      <c r="G40" s="15">
        <f>+E40</f>
        <v>11860.55</v>
      </c>
      <c r="H40" s="15">
        <f t="shared" si="0"/>
        <v>139.48999999999796</v>
      </c>
      <c r="I40" s="18"/>
      <c r="K40" s="1">
        <f>963.9+478.41</f>
        <v>1442.31</v>
      </c>
    </row>
    <row r="41" spans="3:11" ht="13.5" customHeight="1" thickBot="1" x14ac:dyDescent="0.25">
      <c r="C41" s="19" t="s">
        <v>10</v>
      </c>
      <c r="D41" s="17">
        <f>1776.69-153.55</f>
        <v>1623.14</v>
      </c>
      <c r="E41" s="16">
        <v>26637.48</v>
      </c>
      <c r="F41" s="16">
        <v>40309.339999999997</v>
      </c>
      <c r="G41" s="15">
        <f>+E41</f>
        <v>26637.48</v>
      </c>
      <c r="H41" s="15">
        <f t="shared" si="0"/>
        <v>-12048.719999999998</v>
      </c>
      <c r="I41" s="18"/>
    </row>
    <row r="42" spans="3:11" ht="13.5" customHeight="1" thickBot="1" x14ac:dyDescent="0.25">
      <c r="C42" s="13" t="s">
        <v>9</v>
      </c>
      <c r="D42" s="17">
        <v>1453.5300000000025</v>
      </c>
      <c r="E42" s="16">
        <v>29263.74</v>
      </c>
      <c r="F42" s="16">
        <v>29052.52</v>
      </c>
      <c r="G42" s="15">
        <f>+E42</f>
        <v>29263.74</v>
      </c>
      <c r="H42" s="15">
        <f t="shared" si="0"/>
        <v>1664.7500000000036</v>
      </c>
      <c r="I42" s="14" t="s">
        <v>8</v>
      </c>
      <c r="J42" s="1">
        <f>1799.49-345.96</f>
        <v>1453.53</v>
      </c>
    </row>
    <row r="43" spans="3:11" s="10" customFormat="1" ht="13.5" customHeight="1" thickBot="1" x14ac:dyDescent="0.25">
      <c r="C43" s="13" t="s">
        <v>7</v>
      </c>
      <c r="D43" s="12">
        <f>SUM(D33:D42)</f>
        <v>76175.539999999659</v>
      </c>
      <c r="E43" s="12">
        <f>SUM(E33:E42)</f>
        <v>1475766.76</v>
      </c>
      <c r="F43" s="12">
        <f>SUM(F33:F42)</f>
        <v>1467025.1000000003</v>
      </c>
      <c r="G43" s="12">
        <f>SUM(G33:G42)</f>
        <v>1237479.76</v>
      </c>
      <c r="H43" s="12">
        <f>SUM(H33:H42)</f>
        <v>84917.199999999633</v>
      </c>
      <c r="I43" s="11"/>
    </row>
    <row r="44" spans="3:11" ht="13.5" customHeight="1" thickBot="1" x14ac:dyDescent="0.25">
      <c r="C44" s="47" t="s">
        <v>6</v>
      </c>
      <c r="D44" s="47"/>
      <c r="E44" s="47"/>
      <c r="F44" s="47"/>
      <c r="G44" s="47"/>
      <c r="H44" s="47"/>
      <c r="I44" s="47"/>
    </row>
    <row r="45" spans="3:11" ht="28.5" customHeight="1" thickBot="1" x14ac:dyDescent="0.25">
      <c r="C45" s="9" t="s">
        <v>5</v>
      </c>
      <c r="D45" s="48" t="s">
        <v>4</v>
      </c>
      <c r="E45" s="49"/>
      <c r="F45" s="49"/>
      <c r="G45" s="49"/>
      <c r="H45" s="50"/>
      <c r="I45" s="8" t="s">
        <v>3</v>
      </c>
    </row>
    <row r="46" spans="3:11" ht="26.25" customHeight="1" x14ac:dyDescent="0.3">
      <c r="C46" s="7" t="s">
        <v>2</v>
      </c>
      <c r="D46" s="7"/>
      <c r="E46" s="7"/>
      <c r="F46" s="7"/>
      <c r="G46" s="7"/>
      <c r="H46" s="6">
        <f>+H30+H43</f>
        <v>261495.22999999949</v>
      </c>
    </row>
    <row r="47" spans="3:11" ht="15" hidden="1" x14ac:dyDescent="0.25">
      <c r="C47" s="5" t="s">
        <v>1</v>
      </c>
      <c r="D47" s="5"/>
    </row>
    <row r="48" spans="3:11" ht="12.75" customHeight="1" x14ac:dyDescent="0.2">
      <c r="C48" s="4" t="s">
        <v>0</v>
      </c>
    </row>
    <row r="49" spans="4:8" ht="12.75" customHeight="1" x14ac:dyDescent="0.2"/>
    <row r="50" spans="4:8" x14ac:dyDescent="0.2">
      <c r="D50" s="3"/>
      <c r="E50" s="3"/>
      <c r="F50" s="3"/>
    </row>
    <row r="51" spans="4:8" x14ac:dyDescent="0.2">
      <c r="D51" s="3"/>
    </row>
    <row r="53" spans="4:8" x14ac:dyDescent="0.2">
      <c r="H53" s="3"/>
    </row>
  </sheetData>
  <mergeCells count="10">
    <mergeCell ref="I33:I34"/>
    <mergeCell ref="C44:I44"/>
    <mergeCell ref="D45:H45"/>
    <mergeCell ref="C19:I19"/>
    <mergeCell ref="C20:I20"/>
    <mergeCell ref="C31:I31"/>
    <mergeCell ref="C24:I24"/>
    <mergeCell ref="C22:I22"/>
    <mergeCell ref="C21:I21"/>
    <mergeCell ref="I25:I2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opLeftCell="A14" zoomScaleNormal="100" zoomScaleSheetLayoutView="120" workbookViewId="0">
      <selection activeCell="B17" sqref="B17"/>
    </sheetView>
  </sheetViews>
  <sheetFormatPr defaultRowHeight="15" x14ac:dyDescent="0.25"/>
  <cols>
    <col min="1" max="1" width="4.5703125" style="37" customWidth="1"/>
    <col min="2" max="2" width="12.42578125" style="37" customWidth="1"/>
    <col min="3" max="3" width="13.28515625" style="37" hidden="1" customWidth="1"/>
    <col min="4" max="4" width="12.140625" style="37" customWidth="1"/>
    <col min="5" max="5" width="13.5703125" style="37" customWidth="1"/>
    <col min="6" max="6" width="13.28515625" style="37" customWidth="1"/>
    <col min="7" max="7" width="14.28515625" style="37" customWidth="1"/>
    <col min="8" max="8" width="15.140625" style="37" customWidth="1"/>
    <col min="9" max="9" width="14.28515625" style="37" customWidth="1"/>
    <col min="10" max="16384" width="9.140625" style="37"/>
  </cols>
  <sheetData>
    <row r="13" spans="1:9" x14ac:dyDescent="0.25">
      <c r="A13" s="60" t="s">
        <v>63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62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0" t="s">
        <v>61</v>
      </c>
      <c r="B15" s="60"/>
      <c r="C15" s="60"/>
      <c r="D15" s="60"/>
      <c r="E15" s="60"/>
      <c r="F15" s="60"/>
      <c r="G15" s="60"/>
      <c r="H15" s="60"/>
      <c r="I15" s="60"/>
    </row>
    <row r="16" spans="1:9" ht="60" x14ac:dyDescent="0.25">
      <c r="A16" s="43" t="s">
        <v>60</v>
      </c>
      <c r="B16" s="43" t="s">
        <v>59</v>
      </c>
      <c r="C16" s="43" t="s">
        <v>58</v>
      </c>
      <c r="D16" s="43" t="s">
        <v>57</v>
      </c>
      <c r="E16" s="43" t="s">
        <v>56</v>
      </c>
      <c r="F16" s="44" t="s">
        <v>55</v>
      </c>
      <c r="G16" s="44" t="s">
        <v>54</v>
      </c>
      <c r="H16" s="43" t="s">
        <v>53</v>
      </c>
      <c r="I16" s="43" t="s">
        <v>52</v>
      </c>
    </row>
    <row r="17" spans="1:9" x14ac:dyDescent="0.25">
      <c r="A17" s="42" t="s">
        <v>51</v>
      </c>
      <c r="B17" s="41">
        <v>-160.02113000000003</v>
      </c>
      <c r="C17" s="41"/>
      <c r="D17" s="41">
        <v>196.71485999999999</v>
      </c>
      <c r="E17" s="41">
        <v>193.83005</v>
      </c>
      <c r="F17" s="41">
        <v>5.8650000000000002</v>
      </c>
      <c r="G17" s="41">
        <v>10.34863</v>
      </c>
      <c r="H17" s="40">
        <v>12.65335</v>
      </c>
      <c r="I17" s="40">
        <f>B17+D17+F17-G17</f>
        <v>32.210099999999962</v>
      </c>
    </row>
    <row r="19" spans="1:9" x14ac:dyDescent="0.25">
      <c r="A19" s="39" t="s">
        <v>50</v>
      </c>
    </row>
    <row r="20" spans="1:9" x14ac:dyDescent="0.25">
      <c r="A20" s="39" t="s">
        <v>49</v>
      </c>
    </row>
    <row r="21" spans="1:9" x14ac:dyDescent="0.25">
      <c r="A21" s="39" t="s">
        <v>48</v>
      </c>
    </row>
    <row r="22" spans="1:9" x14ac:dyDescent="0.25">
      <c r="A22" s="38" t="s">
        <v>47</v>
      </c>
    </row>
    <row r="23" spans="1:9" x14ac:dyDescent="0.25">
      <c r="A23" s="38" t="s">
        <v>46</v>
      </c>
    </row>
    <row r="24" spans="1:9" x14ac:dyDescent="0.25">
      <c r="A24" s="38" t="s">
        <v>45</v>
      </c>
    </row>
    <row r="25" spans="1:9" x14ac:dyDescent="0.25">
      <c r="A25" s="38" t="s">
        <v>44</v>
      </c>
    </row>
    <row r="26" spans="1:9" x14ac:dyDescent="0.25">
      <c r="A26" s="37" t="s">
        <v>43</v>
      </c>
    </row>
    <row r="27" spans="1:9" x14ac:dyDescent="0.25">
      <c r="A27" s="37" t="s">
        <v>42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Кленовая5 1</vt:lpstr>
      <vt:lpstr>Кленовая 5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2018-04-02T07:31:50Z</dcterms:created>
  <dcterms:modified xsi:type="dcterms:W3CDTF">2018-04-03T09:39:18Z</dcterms:modified>
</cp:coreProperties>
</file>