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3" sheetId="2" r:id="rId1"/>
    <sheet name="Молодежная 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K24" i="2"/>
  <c r="H25" i="2"/>
  <c r="K25" i="2"/>
  <c r="H26" i="2"/>
  <c r="K26" i="2"/>
  <c r="H27" i="2"/>
  <c r="K27" i="2"/>
  <c r="H28" i="2"/>
  <c r="K28" i="2"/>
  <c r="D29" i="2"/>
  <c r="E29" i="2"/>
  <c r="F29" i="2"/>
  <c r="G29" i="2"/>
  <c r="H29" i="2"/>
  <c r="D32" i="2"/>
  <c r="J32" i="2" s="1"/>
  <c r="G32" i="2"/>
  <c r="H32" i="2"/>
  <c r="H42" i="2" s="1"/>
  <c r="H46" i="2" s="1"/>
  <c r="K32" i="2"/>
  <c r="H33" i="2"/>
  <c r="H34" i="2"/>
  <c r="H35" i="2"/>
  <c r="H36" i="2"/>
  <c r="J36" i="2"/>
  <c r="K36" i="2"/>
  <c r="G37" i="2"/>
  <c r="H37" i="2"/>
  <c r="G38" i="2"/>
  <c r="H38" i="2"/>
  <c r="G39" i="2"/>
  <c r="H39" i="2"/>
  <c r="J39" i="2"/>
  <c r="K39" i="2"/>
  <c r="G40" i="2"/>
  <c r="H40" i="2"/>
  <c r="G41" i="2"/>
  <c r="H41" i="2"/>
  <c r="E42" i="2"/>
  <c r="F42" i="2"/>
  <c r="G42" i="2"/>
  <c r="F17" i="1"/>
  <c r="I17" i="1" s="1"/>
  <c r="D42" i="2" l="1"/>
</calcChain>
</file>

<file path=xl/sharedStrings.xml><?xml version="1.0" encoding="utf-8"?>
<sst xmlns="http://schemas.openxmlformats.org/spreadsheetml/2006/main" count="78" uniqueCount="70">
  <si>
    <t>аврийное обслуживание - 3.98 т.р.</t>
  </si>
  <si>
    <t>замена КТПР в ТП - 4.36 т.р.</t>
  </si>
  <si>
    <t>ремонт и восстановление герметизации стеновых панелей - 57.00 т.р.</t>
  </si>
  <si>
    <t>изготовление и установка  откидного пандуса - 13.10 т.р.</t>
  </si>
  <si>
    <t>ГВС промывка - 3.71 т.р.</t>
  </si>
  <si>
    <t>прочее - 0.92 т.р.</t>
  </si>
  <si>
    <t>смена прокладок общедомового прибора учета ХВС - 0.03 т.р.</t>
  </si>
  <si>
    <t>работы по электрике - 0.29 т.р.</t>
  </si>
  <si>
    <t>ремонт отмостки - 0.95 т.р.</t>
  </si>
  <si>
    <t>изготовление и установка  скамейки - 0.83 т.р.</t>
  </si>
  <si>
    <t>ремонт силового предохранительного шкафа - 0.06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</si>
  <si>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85</t>
    </r>
    <r>
      <rPr>
        <b/>
        <sz val="11"/>
        <color indexed="8"/>
        <rFont val="Calibri"/>
        <family val="2"/>
        <charset val="204"/>
      </rPr>
      <t xml:space="preserve">,23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</si>
  <si>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</si>
  <si>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</si>
  <si>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</si>
  <si>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</si>
  <si>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</si>
  <si>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</si>
  <si>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</si>
  <si>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</si>
  <si>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</si>
  <si>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</si>
  <si>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№3  по ул. Молодежная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</si>
  <si>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</si>
  <si>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</si>
  <si>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</si>
  <si>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</si>
  <si>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</si>
  <si>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</si>
  <si>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6187,20 руб. 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</si>
  <si>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</si>
  <si>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</si>
  <si>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</si>
  <si>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</si>
  <si>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</si>
  <si>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</si>
  <si>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</si>
  <si>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</si>
  <si>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</si>
  <si>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</si>
  <si>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</si>
  <si>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</si>
  <si>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</si>
  <si>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</si>
  <si>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</si>
  <si>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</si>
  <si>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</si>
  <si>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</si>
  <si>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Н/2011-108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</si>
  <si>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</si>
  <si>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</si>
  <si>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</si>
  <si>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</si>
  <si>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</si>
  <si>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</si>
  <si>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</si>
  <si>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</si>
  <si>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</si>
  <si>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</si>
  <si>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</si>
  <si>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</si>
  <si>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</si>
  <si>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</si>
  <si>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</si>
  <si>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</si>
  <si>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</si>
  <si>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</si>
  <si>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</si>
  <si>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</si>
  <si>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3  по ул. Молодежная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</si>
</sst>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2" borderId="0" xfId="0" applyFill="1"/>
    <xf numFmtId="0" fontId="0" fillId="0" borderId="0" xfId="0" applyBorder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4" fillId="0" borderId="2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8" xfId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2" fontId="4" fillId="0" borderId="8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0" fontId="12" fillId="0" borderId="9" xfId="1" applyFont="1" applyFill="1" applyBorder="1" applyAlignment="1">
      <alignment horizontal="center" vertical="top" wrapText="1"/>
    </xf>
    <xf numFmtId="2" fontId="3" fillId="0" borderId="0" xfId="1" applyNumberFormat="1" applyFill="1"/>
    <xf numFmtId="4" fontId="10" fillId="0" borderId="8" xfId="1" applyNumberFormat="1" applyFont="1" applyFill="1" applyBorder="1" applyAlignment="1">
      <alignment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center" vertical="top" wrapText="1"/>
    </xf>
    <xf numFmtId="0" fontId="18" fillId="0" borderId="0" xfId="1" applyFont="1" applyFill="1" applyBorder="1"/>
    <xf numFmtId="0" fontId="9" fillId="0" borderId="0" xfId="1" applyFont="1" applyFill="1" applyAlignment="1">
      <alignment horizontal="center"/>
    </xf>
    <xf numFmtId="0" fontId="18" fillId="0" borderId="3" xfId="1" applyFont="1" applyFill="1" applyBorder="1"/>
    <xf numFmtId="0" fontId="18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8" fillId="0" borderId="0" xfId="1" applyFont="1" applyFill="1"/>
    <xf numFmtId="0" fontId="5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5" workbookViewId="0">
      <selection activeCell="C20" sqref="C20:I20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7109375" style="9" customWidth="1"/>
    <col min="4" max="4" width="13.28515625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5703125" style="9" customWidth="1"/>
    <col min="9" max="9" width="25.1406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68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1" ht="12.75" customHeight="1" x14ac:dyDescent="0.2">
      <c r="C17" s="40"/>
      <c r="D17" s="40"/>
      <c r="E17" s="39"/>
      <c r="F17" s="39"/>
      <c r="G17" s="39"/>
      <c r="H17" s="39"/>
      <c r="I17" s="39"/>
    </row>
    <row r="18" spans="3:11" ht="14.25" x14ac:dyDescent="0.2">
      <c r="C18" s="55" t="s">
        <v>67</v>
      </c>
      <c r="D18" s="55"/>
      <c r="E18" s="55"/>
      <c r="F18" s="55"/>
      <c r="G18" s="55"/>
      <c r="H18" s="55"/>
      <c r="I18" s="55"/>
    </row>
    <row r="19" spans="3:11" x14ac:dyDescent="0.2">
      <c r="C19" s="56" t="s">
        <v>66</v>
      </c>
      <c r="D19" s="56"/>
      <c r="E19" s="56"/>
      <c r="F19" s="56"/>
      <c r="G19" s="56"/>
      <c r="H19" s="56"/>
      <c r="I19" s="56"/>
    </row>
    <row r="20" spans="3:11" x14ac:dyDescent="0.2">
      <c r="C20" s="56" t="s">
        <v>69</v>
      </c>
      <c r="D20" s="56"/>
      <c r="E20" s="56"/>
      <c r="F20" s="56"/>
      <c r="G20" s="56"/>
      <c r="H20" s="56"/>
      <c r="I20" s="56"/>
    </row>
    <row r="21" spans="3:11" ht="6" customHeight="1" thickBot="1" x14ac:dyDescent="0.25">
      <c r="C21" s="57"/>
      <c r="D21" s="57"/>
      <c r="E21" s="57"/>
      <c r="F21" s="57"/>
      <c r="G21" s="57"/>
      <c r="H21" s="57"/>
      <c r="I21" s="57"/>
    </row>
    <row r="22" spans="3:11" ht="54" customHeight="1" thickBot="1" x14ac:dyDescent="0.25">
      <c r="C22" s="34" t="s">
        <v>56</v>
      </c>
      <c r="D22" s="37" t="s">
        <v>55</v>
      </c>
      <c r="E22" s="36" t="s">
        <v>54</v>
      </c>
      <c r="F22" s="36" t="s">
        <v>53</v>
      </c>
      <c r="G22" s="36" t="s">
        <v>52</v>
      </c>
      <c r="H22" s="36" t="s">
        <v>51</v>
      </c>
      <c r="I22" s="37" t="s">
        <v>65</v>
      </c>
    </row>
    <row r="23" spans="3:11" ht="13.5" customHeight="1" thickBot="1" x14ac:dyDescent="0.25">
      <c r="C23" s="58" t="s">
        <v>64</v>
      </c>
      <c r="D23" s="59"/>
      <c r="E23" s="59"/>
      <c r="F23" s="59"/>
      <c r="G23" s="59"/>
      <c r="H23" s="59"/>
      <c r="I23" s="60"/>
    </row>
    <row r="24" spans="3:11" ht="13.5" customHeight="1" thickBot="1" x14ac:dyDescent="0.25">
      <c r="C24" s="21" t="s">
        <v>63</v>
      </c>
      <c r="D24" s="27">
        <v>183686.84999999986</v>
      </c>
      <c r="E24" s="30">
        <v>1385942.1</v>
      </c>
      <c r="F24" s="30">
        <v>1308880.83</v>
      </c>
      <c r="G24" s="30">
        <v>1274374.83</v>
      </c>
      <c r="H24" s="30">
        <f>+D24+E24-F24</f>
        <v>260748.11999999988</v>
      </c>
      <c r="I24" s="52" t="s">
        <v>62</v>
      </c>
      <c r="K24" s="29">
        <f>26353.96+19088.94+9386.11+128857.84</f>
        <v>183686.84999999998</v>
      </c>
    </row>
    <row r="25" spans="3:11" ht="13.5" customHeight="1" thickBot="1" x14ac:dyDescent="0.25">
      <c r="C25" s="21" t="s">
        <v>61</v>
      </c>
      <c r="D25" s="27">
        <v>49072.149999999965</v>
      </c>
      <c r="E25" s="24">
        <v>362853.88</v>
      </c>
      <c r="F25" s="24">
        <v>342003.33</v>
      </c>
      <c r="G25" s="30">
        <v>370537.78</v>
      </c>
      <c r="H25" s="30">
        <f>+D25+E25-F25</f>
        <v>69922.699999999953</v>
      </c>
      <c r="I25" s="53"/>
      <c r="K25" s="8">
        <f>3460.28+9348.21+37665.73-6448.92+5046.85</f>
        <v>49072.15</v>
      </c>
    </row>
    <row r="26" spans="3:11" ht="13.5" customHeight="1" thickBot="1" x14ac:dyDescent="0.25">
      <c r="C26" s="21" t="s">
        <v>60</v>
      </c>
      <c r="D26" s="27">
        <v>27086.179999999993</v>
      </c>
      <c r="E26" s="24">
        <v>242132.9</v>
      </c>
      <c r="F26" s="24">
        <v>224707.77</v>
      </c>
      <c r="G26" s="30">
        <v>299998.06</v>
      </c>
      <c r="H26" s="30">
        <f>+D26+E26-F26</f>
        <v>44511.309999999969</v>
      </c>
      <c r="I26" s="53"/>
      <c r="K26" s="8">
        <f>1901.12+21703.28-4058.55+7540.33</f>
        <v>27086.18</v>
      </c>
    </row>
    <row r="27" spans="3:11" ht="13.5" customHeight="1" thickBot="1" x14ac:dyDescent="0.25">
      <c r="C27" s="21" t="s">
        <v>59</v>
      </c>
      <c r="D27" s="27">
        <v>16040.149999999994</v>
      </c>
      <c r="E27" s="24">
        <v>152143.38</v>
      </c>
      <c r="F27" s="24">
        <v>139498.91</v>
      </c>
      <c r="G27" s="30">
        <v>181513.14</v>
      </c>
      <c r="H27" s="30">
        <f>+D27+E27-F27</f>
        <v>28684.619999999995</v>
      </c>
      <c r="I27" s="53"/>
      <c r="K27" s="8">
        <f>400.28+5677.46-814.2+1334.6+8267.61-1424.38+2598.78</f>
        <v>16040.15</v>
      </c>
    </row>
    <row r="28" spans="3:11" ht="13.5" customHeight="1" thickBot="1" x14ac:dyDescent="0.25">
      <c r="C28" s="21" t="s">
        <v>58</v>
      </c>
      <c r="D28" s="27">
        <v>-58.729999999999563</v>
      </c>
      <c r="E28" s="24">
        <v>33968.61</v>
      </c>
      <c r="F28" s="24">
        <v>31563.47</v>
      </c>
      <c r="G28" s="30"/>
      <c r="H28" s="30">
        <f>+D28+E28-F28</f>
        <v>2346.4100000000035</v>
      </c>
      <c r="I28" s="54"/>
      <c r="K28" s="8">
        <f>52.83+332.2-933.83+479.01+2.14+8.92</f>
        <v>-58.730000000000075</v>
      </c>
    </row>
    <row r="29" spans="3:11" ht="13.5" customHeight="1" thickBot="1" x14ac:dyDescent="0.25">
      <c r="C29" s="21" t="s">
        <v>34</v>
      </c>
      <c r="D29" s="20">
        <f>SUM(D24:D28)</f>
        <v>275826.59999999986</v>
      </c>
      <c r="E29" s="20">
        <f>SUM(E24:E28)</f>
        <v>2177040.8699999996</v>
      </c>
      <c r="F29" s="20">
        <f>SUM(F24:F28)</f>
        <v>2046654.31</v>
      </c>
      <c r="G29" s="20">
        <f>SUM(G24:G28)</f>
        <v>2126423.81</v>
      </c>
      <c r="H29" s="20">
        <f>SUM(H24:H28)</f>
        <v>406213.1599999998</v>
      </c>
      <c r="I29" s="38"/>
    </row>
    <row r="30" spans="3:11" ht="13.5" customHeight="1" thickBot="1" x14ac:dyDescent="0.25">
      <c r="C30" s="59" t="s">
        <v>57</v>
      </c>
      <c r="D30" s="59"/>
      <c r="E30" s="59"/>
      <c r="F30" s="59"/>
      <c r="G30" s="59"/>
      <c r="H30" s="59"/>
      <c r="I30" s="59"/>
    </row>
    <row r="31" spans="3:11" ht="53.25" customHeight="1" thickBot="1" x14ac:dyDescent="0.25">
      <c r="C31" s="28" t="s">
        <v>56</v>
      </c>
      <c r="D31" s="37" t="s">
        <v>55</v>
      </c>
      <c r="E31" s="36" t="s">
        <v>54</v>
      </c>
      <c r="F31" s="36" t="s">
        <v>53</v>
      </c>
      <c r="G31" s="36" t="s">
        <v>52</v>
      </c>
      <c r="H31" s="36" t="s">
        <v>51</v>
      </c>
      <c r="I31" s="35" t="s">
        <v>50</v>
      </c>
    </row>
    <row r="32" spans="3:11" ht="24" customHeight="1" thickBot="1" x14ac:dyDescent="0.25">
      <c r="C32" s="34" t="s">
        <v>49</v>
      </c>
      <c r="D32" s="33">
        <f>84666.02-1882.31</f>
        <v>82783.710000000006</v>
      </c>
      <c r="E32" s="23">
        <v>703782.6</v>
      </c>
      <c r="F32" s="23">
        <v>681633.65</v>
      </c>
      <c r="G32" s="23">
        <f>+E32</f>
        <v>703782.6</v>
      </c>
      <c r="H32" s="23">
        <f t="shared" ref="H32:H41" si="0">+D32+E32-F32</f>
        <v>104932.65999999992</v>
      </c>
      <c r="I32" s="46" t="s">
        <v>48</v>
      </c>
      <c r="J32" s="32">
        <f>12.3+38.43+65050.79-60.17-D32</f>
        <v>-17742.36</v>
      </c>
      <c r="K32" s="32">
        <f>398.99+1483.32+82783.71-H32</f>
        <v>-20266.639999999912</v>
      </c>
    </row>
    <row r="33" spans="3:11" ht="14.25" customHeight="1" thickBot="1" x14ac:dyDescent="0.25">
      <c r="C33" s="21" t="s">
        <v>47</v>
      </c>
      <c r="D33" s="27">
        <v>17202.73000000001</v>
      </c>
      <c r="E33" s="30">
        <v>148877.70000000001</v>
      </c>
      <c r="F33" s="30">
        <v>144600.26</v>
      </c>
      <c r="G33" s="23">
        <v>85228.479999999996</v>
      </c>
      <c r="H33" s="23">
        <f t="shared" si="0"/>
        <v>21480.170000000013</v>
      </c>
      <c r="I33" s="47"/>
    </row>
    <row r="34" spans="3:11" ht="13.5" customHeight="1" thickBot="1" x14ac:dyDescent="0.25">
      <c r="C34" s="28" t="s">
        <v>46</v>
      </c>
      <c r="D34" s="31">
        <v>6775.7999999999738</v>
      </c>
      <c r="E34" s="30"/>
      <c r="F34" s="30"/>
      <c r="G34" s="23"/>
      <c r="H34" s="23">
        <f t="shared" si="0"/>
        <v>6775.7999999999738</v>
      </c>
      <c r="I34" s="26"/>
    </row>
    <row r="35" spans="3:11" ht="12.75" hidden="1" customHeight="1" thickBot="1" x14ac:dyDescent="0.25">
      <c r="C35" s="21" t="s">
        <v>45</v>
      </c>
      <c r="D35" s="27">
        <v>0</v>
      </c>
      <c r="E35" s="30"/>
      <c r="F35" s="30"/>
      <c r="G35" s="23"/>
      <c r="H35" s="23">
        <f t="shared" si="0"/>
        <v>0</v>
      </c>
      <c r="I35" s="26" t="s">
        <v>44</v>
      </c>
    </row>
    <row r="36" spans="3:11" ht="24.75" customHeight="1" thickBot="1" x14ac:dyDescent="0.25">
      <c r="C36" s="21" t="s">
        <v>43</v>
      </c>
      <c r="D36" s="27">
        <v>18967.199999999983</v>
      </c>
      <c r="E36" s="30">
        <v>162003.42000000001</v>
      </c>
      <c r="F36" s="30">
        <v>157291.6</v>
      </c>
      <c r="G36" s="23">
        <v>95160.79</v>
      </c>
      <c r="H36" s="23">
        <f t="shared" si="0"/>
        <v>23679.01999999999</v>
      </c>
      <c r="I36" s="22" t="s">
        <v>42</v>
      </c>
      <c r="J36" s="8">
        <f>6977.69+8030.51-13.53</f>
        <v>14994.67</v>
      </c>
      <c r="K36" s="29">
        <f>8894.03+6977.69+3095.48</f>
        <v>18967.2</v>
      </c>
    </row>
    <row r="37" spans="3:11" ht="25.5" customHeight="1" thickBot="1" x14ac:dyDescent="0.25">
      <c r="C37" s="21" t="s">
        <v>41</v>
      </c>
      <c r="D37" s="27">
        <v>1011.0399999999991</v>
      </c>
      <c r="E37" s="24">
        <v>8612.7000000000007</v>
      </c>
      <c r="F37" s="24">
        <v>8503.69</v>
      </c>
      <c r="G37" s="23">
        <f>+E37</f>
        <v>8612.7000000000007</v>
      </c>
      <c r="H37" s="23">
        <f t="shared" si="0"/>
        <v>1120.0499999999993</v>
      </c>
      <c r="I37" s="22" t="s">
        <v>40</v>
      </c>
    </row>
    <row r="38" spans="3:11" ht="13.5" customHeight="1" thickBot="1" x14ac:dyDescent="0.25">
      <c r="C38" s="28" t="s">
        <v>39</v>
      </c>
      <c r="D38" s="27">
        <v>13107.099999999991</v>
      </c>
      <c r="E38" s="24">
        <v>100051.03</v>
      </c>
      <c r="F38" s="24">
        <v>95283.85</v>
      </c>
      <c r="G38" s="23">
        <f>+E38</f>
        <v>100051.03</v>
      </c>
      <c r="H38" s="23">
        <f t="shared" si="0"/>
        <v>17874.279999999984</v>
      </c>
      <c r="I38" s="26"/>
    </row>
    <row r="39" spans="3:11" ht="13.5" customHeight="1" thickBot="1" x14ac:dyDescent="0.25">
      <c r="C39" s="28" t="s">
        <v>38</v>
      </c>
      <c r="D39" s="27">
        <v>5557.8600000000006</v>
      </c>
      <c r="E39" s="24">
        <v>44789.66</v>
      </c>
      <c r="F39" s="24">
        <v>39108.620000000003</v>
      </c>
      <c r="G39" s="23">
        <f>+E39</f>
        <v>44789.66</v>
      </c>
      <c r="H39" s="23">
        <f t="shared" si="0"/>
        <v>11238.900000000001</v>
      </c>
      <c r="I39" s="26"/>
      <c r="J39" s="8">
        <f>1482.36+734.04</f>
        <v>2216.3999999999996</v>
      </c>
      <c r="K39" s="8">
        <f>4299.82-584.3+2132.02-289.68</f>
        <v>5557.8599999999988</v>
      </c>
    </row>
    <row r="40" spans="3:11" ht="13.5" customHeight="1" thickBot="1" x14ac:dyDescent="0.25">
      <c r="C40" s="28" t="s">
        <v>37</v>
      </c>
      <c r="D40" s="27">
        <v>1882.31</v>
      </c>
      <c r="E40" s="24">
        <v>23838.560000000001</v>
      </c>
      <c r="F40" s="24">
        <v>23800.57</v>
      </c>
      <c r="G40" s="23">
        <f>+E40</f>
        <v>23838.560000000001</v>
      </c>
      <c r="H40" s="23">
        <f t="shared" si="0"/>
        <v>1920.3000000000029</v>
      </c>
      <c r="I40" s="26"/>
    </row>
    <row r="41" spans="3:11" ht="13.5" customHeight="1" thickBot="1" x14ac:dyDescent="0.25">
      <c r="C41" s="21" t="s">
        <v>36</v>
      </c>
      <c r="D41" s="25">
        <v>7435.3099999999904</v>
      </c>
      <c r="E41" s="24">
        <v>64800.480000000003</v>
      </c>
      <c r="F41" s="24">
        <v>63103.07</v>
      </c>
      <c r="G41" s="23">
        <f>+E41</f>
        <v>64800.480000000003</v>
      </c>
      <c r="H41" s="23">
        <f t="shared" si="0"/>
        <v>9132.7199999999939</v>
      </c>
      <c r="I41" s="22" t="s">
        <v>35</v>
      </c>
    </row>
    <row r="42" spans="3:11" s="18" customFormat="1" ht="13.5" customHeight="1" thickBot="1" x14ac:dyDescent="0.25">
      <c r="C42" s="21" t="s">
        <v>34</v>
      </c>
      <c r="D42" s="20">
        <f>SUM(D32:D41)</f>
        <v>154723.05999999994</v>
      </c>
      <c r="E42" s="20">
        <f>SUM(E32:E41)</f>
        <v>1256756.1499999999</v>
      </c>
      <c r="F42" s="20">
        <f>SUM(F32:F41)</f>
        <v>1213325.3100000003</v>
      </c>
      <c r="G42" s="20">
        <f>SUM(G32:G41)</f>
        <v>1126264.3</v>
      </c>
      <c r="H42" s="20">
        <f>SUM(H32:H41)</f>
        <v>198153.89999999988</v>
      </c>
      <c r="I42" s="19"/>
    </row>
    <row r="43" spans="3:11" ht="13.5" customHeight="1" thickBot="1" x14ac:dyDescent="0.25">
      <c r="C43" s="48" t="s">
        <v>33</v>
      </c>
      <c r="D43" s="48"/>
      <c r="E43" s="48"/>
      <c r="F43" s="48"/>
      <c r="G43" s="48"/>
      <c r="H43" s="48"/>
      <c r="I43" s="48"/>
    </row>
    <row r="44" spans="3:11" ht="28.5" customHeight="1" thickBot="1" x14ac:dyDescent="0.25">
      <c r="C44" s="16" t="s">
        <v>32</v>
      </c>
      <c r="D44" s="49" t="s">
        <v>31</v>
      </c>
      <c r="E44" s="50"/>
      <c r="F44" s="50"/>
      <c r="G44" s="50"/>
      <c r="H44" s="51"/>
      <c r="I44" s="17" t="s">
        <v>30</v>
      </c>
    </row>
    <row r="45" spans="3:11" ht="42.75" customHeight="1" thickBot="1" x14ac:dyDescent="0.25">
      <c r="C45" s="16" t="s">
        <v>28</v>
      </c>
      <c r="D45" s="49" t="s">
        <v>29</v>
      </c>
      <c r="E45" s="50"/>
      <c r="F45" s="50"/>
      <c r="G45" s="50"/>
      <c r="H45" s="51"/>
      <c r="I45" s="15" t="s">
        <v>28</v>
      </c>
    </row>
    <row r="46" spans="3:11" ht="18.75" customHeight="1" x14ac:dyDescent="0.3">
      <c r="C46" s="14" t="s">
        <v>27</v>
      </c>
      <c r="D46" s="14"/>
      <c r="E46" s="14"/>
      <c r="F46" s="14"/>
      <c r="G46" s="14"/>
      <c r="H46" s="13">
        <f>+H29+H42</f>
        <v>604367.05999999971</v>
      </c>
    </row>
    <row r="47" spans="3:11" ht="15" x14ac:dyDescent="0.25">
      <c r="C47" s="12" t="s">
        <v>26</v>
      </c>
      <c r="D47" s="12"/>
    </row>
    <row r="48" spans="3:11" ht="12.75" customHeight="1" x14ac:dyDescent="0.2">
      <c r="C48" s="11" t="s">
        <v>25</v>
      </c>
    </row>
    <row r="49" spans="3:8" x14ac:dyDescent="0.2">
      <c r="C49" s="8"/>
      <c r="D49" s="8"/>
      <c r="E49" s="8"/>
      <c r="F49" s="8"/>
      <c r="G49" s="8"/>
      <c r="H49" s="8"/>
    </row>
    <row r="50" spans="3:8" x14ac:dyDescent="0.2">
      <c r="D50" s="10"/>
      <c r="E50" s="10"/>
      <c r="F50" s="10"/>
      <c r="G50" s="10"/>
      <c r="H50" s="10"/>
    </row>
    <row r="51" spans="3:8" x14ac:dyDescent="0.2">
      <c r="D51" s="10"/>
    </row>
    <row r="52" spans="3:8" x14ac:dyDescent="0.2">
      <c r="H52" s="10"/>
    </row>
  </sheetData>
  <mergeCells count="11">
    <mergeCell ref="C18:I18"/>
    <mergeCell ref="C19:I19"/>
    <mergeCell ref="C20:I20"/>
    <mergeCell ref="C21:I21"/>
    <mergeCell ref="C23:I23"/>
    <mergeCell ref="I32:I33"/>
    <mergeCell ref="C43:I43"/>
    <mergeCell ref="D44:H44"/>
    <mergeCell ref="I24:I28"/>
    <mergeCell ref="D45:H45"/>
    <mergeCell ref="C30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4" zoomScaleNormal="100" zoomScaleSheetLayoutView="120" workbookViewId="0">
      <selection activeCell="G23" sqref="G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61" t="s">
        <v>24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23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6" t="s">
        <v>21</v>
      </c>
      <c r="B16" s="6" t="s">
        <v>20</v>
      </c>
      <c r="C16" s="6" t="s">
        <v>19</v>
      </c>
      <c r="D16" s="6" t="s">
        <v>18</v>
      </c>
      <c r="E16" s="6" t="s">
        <v>17</v>
      </c>
      <c r="F16" s="7" t="s">
        <v>16</v>
      </c>
      <c r="G16" s="7" t="s">
        <v>15</v>
      </c>
      <c r="H16" s="6" t="s">
        <v>14</v>
      </c>
      <c r="I16" s="6" t="s">
        <v>13</v>
      </c>
    </row>
    <row r="17" spans="1:9" x14ac:dyDescent="0.25">
      <c r="A17" s="5" t="s">
        <v>12</v>
      </c>
      <c r="B17" s="4">
        <v>-198.80243999999999</v>
      </c>
      <c r="C17" s="4"/>
      <c r="D17" s="4">
        <v>148.8777</v>
      </c>
      <c r="E17" s="4">
        <v>144.60025999999999</v>
      </c>
      <c r="F17" s="4">
        <f>(5865+6187.2)/1000</f>
        <v>12.052200000000001</v>
      </c>
      <c r="G17" s="4">
        <v>85.228480000000005</v>
      </c>
      <c r="H17" s="3">
        <v>21.480170000000001</v>
      </c>
      <c r="I17" s="3">
        <f>B17+D17+F17-G17</f>
        <v>-123.10101999999999</v>
      </c>
    </row>
    <row r="19" spans="1:9" x14ac:dyDescent="0.25">
      <c r="A19" t="s">
        <v>11</v>
      </c>
    </row>
    <row r="20" spans="1:9" x14ac:dyDescent="0.25">
      <c r="A20" s="1" t="s">
        <v>10</v>
      </c>
    </row>
    <row r="21" spans="1:9" x14ac:dyDescent="0.25">
      <c r="A21" s="1" t="s">
        <v>9</v>
      </c>
    </row>
    <row r="22" spans="1:9" x14ac:dyDescent="0.25">
      <c r="A22" s="1" t="s">
        <v>8</v>
      </c>
    </row>
    <row r="23" spans="1:9" x14ac:dyDescent="0.25">
      <c r="A23" s="1" t="s">
        <v>7</v>
      </c>
    </row>
    <row r="24" spans="1:9" x14ac:dyDescent="0.25">
      <c r="A24" s="1" t="s">
        <v>6</v>
      </c>
    </row>
    <row r="25" spans="1:9" x14ac:dyDescent="0.25">
      <c r="A25" s="1" t="s">
        <v>5</v>
      </c>
    </row>
    <row r="26" spans="1:9" x14ac:dyDescent="0.25">
      <c r="A26" s="1" t="s">
        <v>4</v>
      </c>
    </row>
    <row r="27" spans="1:9" x14ac:dyDescent="0.25">
      <c r="A27" s="1" t="s">
        <v>3</v>
      </c>
    </row>
    <row r="28" spans="1:9" x14ac:dyDescent="0.25">
      <c r="A28" t="s">
        <v>2</v>
      </c>
      <c r="D28" s="2"/>
      <c r="E28" s="2"/>
      <c r="F28" s="2"/>
    </row>
    <row r="29" spans="1:9" x14ac:dyDescent="0.25">
      <c r="A29" t="s">
        <v>1</v>
      </c>
    </row>
    <row r="30" spans="1:9" x14ac:dyDescent="0.25">
      <c r="A30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Молодежная3</vt:lpstr>
      <vt:lpstr>Молодежная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2018-04-02T10:08:09Z</dcterms:created>
  <dcterms:modified xsi:type="dcterms:W3CDTF">2018-04-03T12:02:50Z</dcterms:modified>
</cp:coreProperties>
</file>