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ежная8 1" sheetId="1" r:id="rId1"/>
    <sheet name="Молодежная 8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5" i="1"/>
  <c r="K25" i="1"/>
  <c r="H26" i="1"/>
  <c r="K26" i="1"/>
  <c r="H27" i="1"/>
  <c r="K27" i="1"/>
  <c r="H28" i="1"/>
  <c r="K28" i="1"/>
  <c r="H29" i="1"/>
  <c r="K29" i="1"/>
  <c r="D30" i="1"/>
  <c r="E30" i="1"/>
  <c r="F30" i="1"/>
  <c r="G30" i="1"/>
  <c r="H30" i="1"/>
  <c r="D33" i="1"/>
  <c r="G33" i="1"/>
  <c r="H33" i="1"/>
  <c r="J33" i="1" s="1"/>
  <c r="K33" i="1"/>
  <c r="H34" i="1"/>
  <c r="H35" i="1"/>
  <c r="G36" i="1"/>
  <c r="H36" i="1"/>
  <c r="H37" i="1"/>
  <c r="J37" i="1"/>
  <c r="K37" i="1"/>
  <c r="G38" i="1"/>
  <c r="G43" i="1" s="1"/>
  <c r="H38" i="1"/>
  <c r="H39" i="1"/>
  <c r="G40" i="1"/>
  <c r="H40" i="1"/>
  <c r="J40" i="1"/>
  <c r="K40" i="1"/>
  <c r="D41" i="1"/>
  <c r="G41" i="1"/>
  <c r="H41" i="1"/>
  <c r="G42" i="1"/>
  <c r="H42" i="1"/>
  <c r="D43" i="1"/>
  <c r="E43" i="1"/>
  <c r="F43" i="1"/>
  <c r="H43" i="1"/>
  <c r="H46" i="1" s="1"/>
</calcChain>
</file>

<file path=xl/sharedStrings.xml><?xml version="1.0" encoding="utf-8"?>
<sst xmlns="http://schemas.openxmlformats.org/spreadsheetml/2006/main" count="76" uniqueCount="69">
  <si>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</si>
  <si>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</si>
  <si>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</si>
  <si>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</si>
  <si>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</si>
  <si>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</si>
  <si>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</si>
  <si>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</si>
  <si>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</si>
  <si>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</si>
  <si>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</si>
  <si>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</si>
  <si>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</si>
  <si>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</si>
  <si>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</si>
  <si>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</si>
  <si>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</si>
  <si>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</si>
  <si>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</si>
  <si>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</si>
  <si>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</si>
  <si>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Н/2008-17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</si>
  <si>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</si>
  <si>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</si>
  <si>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</si>
  <si>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</si>
  <si>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</si>
  <si>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</si>
  <si>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</si>
  <si>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</si>
  <si>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</si>
  <si>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</si>
  <si>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</si>
  <si>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</si>
  <si>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</si>
  <si>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</si>
  <si>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</si>
  <si>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</si>
  <si>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</si>
  <si>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</si>
  <si>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</si>
  <si>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</si>
  <si>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изготовление и установка откидного пандуса  - 11.01 т.р.</t>
  </si>
  <si>
    <t>ГВС промывка - 6.38 т.р.</t>
  </si>
  <si>
    <t>герметизация стыков стеновых панелей - 2.25 т.р.</t>
  </si>
  <si>
    <t>замена КТПР в ТП - 4.36 т.р.</t>
  </si>
  <si>
    <t>аварийное обслуживание - 0.95 т.р.</t>
  </si>
  <si>
    <t>прочее - 1.68 т.р.</t>
  </si>
  <si>
    <t>закрытие подвальных окон - 0,17 т.р.</t>
  </si>
  <si>
    <t>работы по электрике - 0,10 т.р.</t>
  </si>
  <si>
    <t>ремонт дверей, подвальных жалюзи, окраска мусорной камеры - 1,78 т.р.</t>
  </si>
  <si>
    <t>ремонт лифтового оборудования - 89.34 т.р.</t>
  </si>
  <si>
    <t>изготовление и установка подвальной рештки, ремонт отмостки  - 11.62 т.р.</t>
  </si>
  <si>
    <t>смена соединений на трубопроводе ГВС - 0.22 т.р.</t>
  </si>
  <si>
    <r>
      <t>Затраты по статье "текущий ремонт" составили 129.86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</si>
  <si>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</si>
  <si>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</si>
  <si>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</si>
  <si>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</si>
  <si>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</si>
  <si>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</si>
  <si>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</si>
  <si>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</si>
  <si>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</si>
  <si>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</si>
  <si>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8/1  по ул. Молодежная с 01.01.2017г. по 31.12.2017г.</t>
  </si>
  <si>
    <t>по выполнению плана текущего ремонта жилого дома</t>
  </si>
  <si>
    <t>ОТЧЕТ</t>
  </si>
  <si>
    <t>имущества жилого дома № 8/1  по ул. Молодежная 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</si>
</sst>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2" zoomScaleNormal="100" workbookViewId="0">
      <selection activeCell="C19" sqref="C19:I1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41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4.25" x14ac:dyDescent="0.2">
      <c r="C19" s="50" t="s">
        <v>40</v>
      </c>
      <c r="D19" s="50"/>
      <c r="E19" s="50"/>
      <c r="F19" s="50"/>
      <c r="G19" s="50"/>
      <c r="H19" s="50"/>
      <c r="I19" s="50"/>
    </row>
    <row r="20" spans="3:11" x14ac:dyDescent="0.2">
      <c r="C20" s="51" t="s">
        <v>39</v>
      </c>
      <c r="D20" s="51"/>
      <c r="E20" s="51"/>
      <c r="F20" s="51"/>
      <c r="G20" s="51"/>
      <c r="H20" s="51"/>
      <c r="I20" s="51"/>
    </row>
    <row r="21" spans="3:11" x14ac:dyDescent="0.2">
      <c r="C21" s="51" t="s">
        <v>68</v>
      </c>
      <c r="D21" s="51"/>
      <c r="E21" s="51"/>
      <c r="F21" s="51"/>
      <c r="G21" s="51"/>
      <c r="H21" s="51"/>
      <c r="I21" s="51"/>
    </row>
    <row r="22" spans="3:11" ht="6" customHeight="1" thickBot="1" x14ac:dyDescent="0.25">
      <c r="C22" s="55"/>
      <c r="D22" s="55"/>
      <c r="E22" s="55"/>
      <c r="F22" s="55"/>
      <c r="G22" s="55"/>
      <c r="H22" s="55"/>
      <c r="I22" s="55"/>
    </row>
    <row r="23" spans="3:11" ht="54" customHeight="1" thickBot="1" x14ac:dyDescent="0.25">
      <c r="C23" s="25" t="s">
        <v>29</v>
      </c>
      <c r="D23" s="28" t="s">
        <v>28</v>
      </c>
      <c r="E23" s="27" t="s">
        <v>27</v>
      </c>
      <c r="F23" s="27" t="s">
        <v>26</v>
      </c>
      <c r="G23" s="27" t="s">
        <v>25</v>
      </c>
      <c r="H23" s="27" t="s">
        <v>24</v>
      </c>
      <c r="I23" s="28" t="s">
        <v>38</v>
      </c>
    </row>
    <row r="24" spans="3:11" ht="13.5" customHeight="1" thickBot="1" x14ac:dyDescent="0.25">
      <c r="C24" s="53" t="s">
        <v>37</v>
      </c>
      <c r="D24" s="52"/>
      <c r="E24" s="52"/>
      <c r="F24" s="52"/>
      <c r="G24" s="52"/>
      <c r="H24" s="52"/>
      <c r="I24" s="54"/>
    </row>
    <row r="25" spans="3:11" ht="13.5" customHeight="1" thickBot="1" x14ac:dyDescent="0.25">
      <c r="C25" s="13" t="s">
        <v>36</v>
      </c>
      <c r="D25" s="20">
        <v>407406.99999999953</v>
      </c>
      <c r="E25" s="16">
        <v>1722855.84</v>
      </c>
      <c r="F25" s="16">
        <v>1695927.36</v>
      </c>
      <c r="G25" s="16">
        <v>1563668.81</v>
      </c>
      <c r="H25" s="16">
        <f>+D25+E25-F25</f>
        <v>434335.47999999975</v>
      </c>
      <c r="I25" s="56" t="s">
        <v>35</v>
      </c>
      <c r="K25" s="29">
        <f>280945.01+16349.1+68248.58+41864.31</f>
        <v>407407</v>
      </c>
    </row>
    <row r="26" spans="3:11" ht="13.5" customHeight="1" thickBot="1" x14ac:dyDescent="0.25">
      <c r="C26" s="13" t="s">
        <v>34</v>
      </c>
      <c r="D26" s="20">
        <v>120135.45000000007</v>
      </c>
      <c r="E26" s="17">
        <v>565233.12</v>
      </c>
      <c r="F26" s="17">
        <v>529501.97</v>
      </c>
      <c r="G26" s="16">
        <v>533298.69999999995</v>
      </c>
      <c r="H26" s="16">
        <f>+D26+E26-F26</f>
        <v>155866.60000000009</v>
      </c>
      <c r="I26" s="57"/>
      <c r="K26" s="29">
        <f>79033.26-12125.4+8852.42-3.3+36176.27+8202.2</f>
        <v>120135.45</v>
      </c>
    </row>
    <row r="27" spans="3:11" ht="13.5" customHeight="1" thickBot="1" x14ac:dyDescent="0.25">
      <c r="C27" s="13" t="s">
        <v>33</v>
      </c>
      <c r="D27" s="20">
        <v>71639.840000000026</v>
      </c>
      <c r="E27" s="17">
        <v>379525.89</v>
      </c>
      <c r="F27" s="17">
        <v>352799.26</v>
      </c>
      <c r="G27" s="16">
        <v>343049.14</v>
      </c>
      <c r="H27" s="16">
        <f>+D27+E27-F27</f>
        <v>98366.47000000003</v>
      </c>
      <c r="I27" s="57"/>
      <c r="K27" s="1">
        <f>4166.44+49759.25-1728.09+19442.24</f>
        <v>71639.840000000011</v>
      </c>
    </row>
    <row r="28" spans="3:11" ht="13.5" customHeight="1" thickBot="1" x14ac:dyDescent="0.25">
      <c r="C28" s="13" t="s">
        <v>32</v>
      </c>
      <c r="D28" s="20">
        <v>42499.050000000017</v>
      </c>
      <c r="E28" s="17">
        <v>240006.99</v>
      </c>
      <c r="F28" s="17">
        <v>219545.39</v>
      </c>
      <c r="G28" s="16">
        <v>227181.52</v>
      </c>
      <c r="H28" s="16">
        <f>+D28+E28-F28</f>
        <v>62960.650000000023</v>
      </c>
      <c r="I28" s="57"/>
      <c r="K28" s="1">
        <f>6830.49+19299.29-606.45+5608.74+12027.02-1683.85+1023.81</f>
        <v>42499.049999999996</v>
      </c>
    </row>
    <row r="29" spans="3:11" ht="13.5" customHeight="1" thickBot="1" x14ac:dyDescent="0.25">
      <c r="C29" s="13" t="s">
        <v>31</v>
      </c>
      <c r="D29" s="20">
        <v>4691.1899999999987</v>
      </c>
      <c r="E29" s="17">
        <v>43752.54</v>
      </c>
      <c r="F29" s="17">
        <v>44106.58</v>
      </c>
      <c r="G29" s="16"/>
      <c r="H29" s="16">
        <f>+D29+E29-F29</f>
        <v>4337.1499999999942</v>
      </c>
      <c r="I29" s="58"/>
      <c r="K29" s="1">
        <f>2.14+25.9+963.04-87.85+3421.74+366.22</f>
        <v>4691.1899999999996</v>
      </c>
    </row>
    <row r="30" spans="3:11" ht="13.5" customHeight="1" thickBot="1" x14ac:dyDescent="0.25">
      <c r="C30" s="13" t="s">
        <v>7</v>
      </c>
      <c r="D30" s="12">
        <f>SUM(D25:D29)</f>
        <v>646372.52999999956</v>
      </c>
      <c r="E30" s="12">
        <f>SUM(E25:E29)</f>
        <v>2951374.38</v>
      </c>
      <c r="F30" s="12">
        <f>SUM(F25:F29)</f>
        <v>2841880.56</v>
      </c>
      <c r="G30" s="12">
        <f>SUM(G25:G29)</f>
        <v>2667198.17</v>
      </c>
      <c r="H30" s="12">
        <f>SUM(H25:H29)</f>
        <v>755866.34999999986</v>
      </c>
      <c r="I30" s="13"/>
    </row>
    <row r="31" spans="3:11" ht="13.5" customHeight="1" thickBot="1" x14ac:dyDescent="0.25">
      <c r="C31" s="52" t="s">
        <v>30</v>
      </c>
      <c r="D31" s="52"/>
      <c r="E31" s="52"/>
      <c r="F31" s="52"/>
      <c r="G31" s="52"/>
      <c r="H31" s="52"/>
      <c r="I31" s="52"/>
    </row>
    <row r="32" spans="3:11" ht="55.5" customHeight="1" thickBot="1" x14ac:dyDescent="0.25">
      <c r="C32" s="21" t="s">
        <v>29</v>
      </c>
      <c r="D32" s="28" t="s">
        <v>28</v>
      </c>
      <c r="E32" s="27" t="s">
        <v>27</v>
      </c>
      <c r="F32" s="27" t="s">
        <v>26</v>
      </c>
      <c r="G32" s="27" t="s">
        <v>25</v>
      </c>
      <c r="H32" s="27" t="s">
        <v>24</v>
      </c>
      <c r="I32" s="26" t="s">
        <v>23</v>
      </c>
    </row>
    <row r="33" spans="3:11" ht="24.75" customHeight="1" thickBot="1" x14ac:dyDescent="0.25">
      <c r="C33" s="25" t="s">
        <v>22</v>
      </c>
      <c r="D33" s="24">
        <f>267378.13-3723.88+5.78</f>
        <v>263660.03000000003</v>
      </c>
      <c r="E33" s="15">
        <v>1338756.0900000001</v>
      </c>
      <c r="F33" s="15">
        <v>1316079.6299999999</v>
      </c>
      <c r="G33" s="16">
        <f>+E33</f>
        <v>1338756.0900000001</v>
      </c>
      <c r="H33" s="15">
        <f t="shared" ref="H33:H42" si="0">+D33+E33-F33</f>
        <v>286336.49000000022</v>
      </c>
      <c r="I33" s="48" t="s">
        <v>21</v>
      </c>
      <c r="J33" s="23">
        <f>263660.03+45.94-5.04+4.94-0.74+2445.69+265.21+775.31+186.79-H33</f>
        <v>-18958.360000000161</v>
      </c>
      <c r="K33" s="23">
        <f>+D33-209249.84+2064.83-65.14+5.04-7.01+0.74-59.4+2.91-13.59+0.67</f>
        <v>56339.240000000034</v>
      </c>
    </row>
    <row r="34" spans="3:11" ht="14.25" customHeight="1" thickBot="1" x14ac:dyDescent="0.25">
      <c r="C34" s="13" t="s">
        <v>20</v>
      </c>
      <c r="D34" s="20">
        <v>54957.389999999956</v>
      </c>
      <c r="E34" s="16">
        <v>269534.53999999998</v>
      </c>
      <c r="F34" s="16">
        <v>265024.82</v>
      </c>
      <c r="G34" s="16">
        <v>129861.78</v>
      </c>
      <c r="H34" s="15">
        <f t="shared" si="0"/>
        <v>59467.109999999928</v>
      </c>
      <c r="I34" s="49"/>
      <c r="J34" s="23"/>
    </row>
    <row r="35" spans="3:11" ht="13.5" customHeight="1" thickBot="1" x14ac:dyDescent="0.25">
      <c r="C35" s="21" t="s">
        <v>19</v>
      </c>
      <c r="D35" s="22">
        <v>19192.799999999988</v>
      </c>
      <c r="E35" s="16">
        <v>211619.18</v>
      </c>
      <c r="F35" s="16">
        <v>204889.78</v>
      </c>
      <c r="G35" s="16">
        <v>232000</v>
      </c>
      <c r="H35" s="15">
        <f t="shared" si="0"/>
        <v>25922.199999999983</v>
      </c>
      <c r="I35" s="19"/>
    </row>
    <row r="36" spans="3:11" ht="12.75" customHeight="1" thickBot="1" x14ac:dyDescent="0.25">
      <c r="C36" s="13" t="s">
        <v>18</v>
      </c>
      <c r="D36" s="20">
        <v>34529.150000000052</v>
      </c>
      <c r="E36" s="16">
        <v>154443.17000000001</v>
      </c>
      <c r="F36" s="16">
        <v>151947.24</v>
      </c>
      <c r="G36" s="16">
        <f>+E36</f>
        <v>154443.17000000001</v>
      </c>
      <c r="H36" s="15">
        <f t="shared" si="0"/>
        <v>37025.080000000075</v>
      </c>
      <c r="I36" s="19" t="s">
        <v>17</v>
      </c>
    </row>
    <row r="37" spans="3:11" ht="26.25" customHeight="1" thickBot="1" x14ac:dyDescent="0.25">
      <c r="C37" s="13" t="s">
        <v>16</v>
      </c>
      <c r="D37" s="20">
        <v>56636.219999999972</v>
      </c>
      <c r="E37" s="16">
        <v>293295.83</v>
      </c>
      <c r="F37" s="16">
        <v>288313.8</v>
      </c>
      <c r="G37" s="16">
        <v>183000.89</v>
      </c>
      <c r="H37" s="15">
        <f t="shared" si="0"/>
        <v>61618.25</v>
      </c>
      <c r="I37" s="14" t="s">
        <v>15</v>
      </c>
      <c r="J37" s="1">
        <f>23301.37-440.19+21724.62</f>
        <v>44585.8</v>
      </c>
      <c r="K37" s="1">
        <f>10074.44+20076.95+26484.83</f>
        <v>56636.22</v>
      </c>
    </row>
    <row r="38" spans="3:11" ht="27" customHeight="1" thickBot="1" x14ac:dyDescent="0.25">
      <c r="C38" s="13" t="s">
        <v>14</v>
      </c>
      <c r="D38" s="20">
        <v>2591.4100000000017</v>
      </c>
      <c r="E38" s="17">
        <v>13365.33</v>
      </c>
      <c r="F38" s="17">
        <v>13699.69</v>
      </c>
      <c r="G38" s="16">
        <f>+E38</f>
        <v>13365.33</v>
      </c>
      <c r="H38" s="15">
        <f t="shared" si="0"/>
        <v>2257.0500000000011</v>
      </c>
      <c r="I38" s="14" t="s">
        <v>13</v>
      </c>
    </row>
    <row r="39" spans="3:11" ht="13.5" customHeight="1" thickBot="1" x14ac:dyDescent="0.25">
      <c r="C39" s="21" t="s">
        <v>12</v>
      </c>
      <c r="D39" s="20">
        <v>18960.80999999991</v>
      </c>
      <c r="E39" s="17"/>
      <c r="F39" s="17">
        <v>3111.83</v>
      </c>
      <c r="G39" s="16"/>
      <c r="H39" s="15">
        <f t="shared" si="0"/>
        <v>15848.97999999991</v>
      </c>
      <c r="I39" s="19"/>
    </row>
    <row r="40" spans="3:11" ht="13.5" customHeight="1" thickBot="1" x14ac:dyDescent="0.25">
      <c r="C40" s="21" t="s">
        <v>11</v>
      </c>
      <c r="D40" s="20">
        <v>10928.350000000009</v>
      </c>
      <c r="E40" s="17">
        <v>19921.39</v>
      </c>
      <c r="F40" s="17">
        <v>24946.03</v>
      </c>
      <c r="G40" s="16">
        <f>+E40</f>
        <v>19921.39</v>
      </c>
      <c r="H40" s="15">
        <f t="shared" si="0"/>
        <v>5903.71000000001</v>
      </c>
      <c r="I40" s="19"/>
      <c r="J40" s="1">
        <f>1455.97+965.65</f>
        <v>2421.62</v>
      </c>
      <c r="K40" s="1">
        <f>4899.92+6028.43</f>
        <v>10928.35</v>
      </c>
    </row>
    <row r="41" spans="3:11" ht="13.5" customHeight="1" thickBot="1" x14ac:dyDescent="0.25">
      <c r="C41" s="21" t="s">
        <v>10</v>
      </c>
      <c r="D41" s="20">
        <f>3723.88-5.78</f>
        <v>3718.1</v>
      </c>
      <c r="E41" s="17">
        <v>42809.18</v>
      </c>
      <c r="F41" s="17">
        <v>42271.85</v>
      </c>
      <c r="G41" s="16">
        <f>+E41</f>
        <v>42809.18</v>
      </c>
      <c r="H41" s="15">
        <f t="shared" si="0"/>
        <v>4255.43</v>
      </c>
      <c r="I41" s="19"/>
    </row>
    <row r="42" spans="3:11" ht="13.5" customHeight="1" thickBot="1" x14ac:dyDescent="0.25">
      <c r="C42" s="13" t="s">
        <v>9</v>
      </c>
      <c r="D42" s="18">
        <v>11959.900000000001</v>
      </c>
      <c r="E42" s="17">
        <v>63116.19</v>
      </c>
      <c r="F42" s="17">
        <v>62116.19</v>
      </c>
      <c r="G42" s="16">
        <f>+E42</f>
        <v>63116.19</v>
      </c>
      <c r="H42" s="15">
        <f t="shared" si="0"/>
        <v>12959.899999999994</v>
      </c>
      <c r="I42" s="14" t="s">
        <v>8</v>
      </c>
    </row>
    <row r="43" spans="3:11" s="10" customFormat="1" ht="13.5" customHeight="1" thickBot="1" x14ac:dyDescent="0.25">
      <c r="C43" s="13" t="s">
        <v>7</v>
      </c>
      <c r="D43" s="12">
        <f>SUM(D33:D42)</f>
        <v>477134.15999999986</v>
      </c>
      <c r="E43" s="12">
        <f>SUM(E33:E42)</f>
        <v>2406860.9000000004</v>
      </c>
      <c r="F43" s="12">
        <f>SUM(F33:F42)</f>
        <v>2372400.86</v>
      </c>
      <c r="G43" s="12">
        <f>SUM(G33:G42)</f>
        <v>2177274.02</v>
      </c>
      <c r="H43" s="12">
        <f>SUM(H33:H42)</f>
        <v>511594.20000000019</v>
      </c>
      <c r="I43" s="11"/>
    </row>
    <row r="44" spans="3:11" ht="13.5" customHeight="1" thickBot="1" x14ac:dyDescent="0.25">
      <c r="C44" s="47" t="s">
        <v>6</v>
      </c>
      <c r="D44" s="47"/>
      <c r="E44" s="47"/>
      <c r="F44" s="47"/>
      <c r="G44" s="47"/>
      <c r="H44" s="47"/>
      <c r="I44" s="47"/>
    </row>
    <row r="45" spans="3:11" ht="41.25" customHeight="1" thickBot="1" x14ac:dyDescent="0.25">
      <c r="C45" s="9" t="s">
        <v>5</v>
      </c>
      <c r="D45" s="44" t="s">
        <v>4</v>
      </c>
      <c r="E45" s="45"/>
      <c r="F45" s="45"/>
      <c r="G45" s="45"/>
      <c r="H45" s="46"/>
      <c r="I45" s="8" t="s">
        <v>3</v>
      </c>
    </row>
    <row r="46" spans="3:11" ht="26.25" customHeight="1" x14ac:dyDescent="0.3">
      <c r="C46" s="7" t="s">
        <v>2</v>
      </c>
      <c r="D46" s="7"/>
      <c r="E46" s="7"/>
      <c r="F46" s="7"/>
      <c r="G46" s="7"/>
      <c r="H46" s="6">
        <f>+H30+H43</f>
        <v>1267460.55</v>
      </c>
    </row>
    <row r="47" spans="3:11" ht="15" hidden="1" x14ac:dyDescent="0.25">
      <c r="C47" s="5" t="s">
        <v>1</v>
      </c>
      <c r="D47" s="5"/>
    </row>
    <row r="48" spans="3:11" ht="12.75" customHeight="1" x14ac:dyDescent="0.2">
      <c r="C48" s="4" t="s">
        <v>0</v>
      </c>
    </row>
    <row r="50" spans="4:8" x14ac:dyDescent="0.2">
      <c r="D50" s="3"/>
      <c r="E50" s="3"/>
      <c r="F50" s="3"/>
      <c r="G50" s="3"/>
      <c r="H50" s="3"/>
    </row>
    <row r="51" spans="4:8" x14ac:dyDescent="0.2">
      <c r="D51" s="3"/>
    </row>
    <row r="53" spans="4:8" x14ac:dyDescent="0.2">
      <c r="H53" s="3"/>
    </row>
  </sheetData>
  <mergeCells count="10">
    <mergeCell ref="D45:H45"/>
    <mergeCell ref="C44:I44"/>
    <mergeCell ref="I33:I34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5"/>
  <sheetViews>
    <sheetView topLeftCell="A21" zoomScaleNormal="100" zoomScaleSheetLayoutView="120" workbookViewId="0">
      <selection activeCell="H26" sqref="H26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28515625" style="37" customWidth="1"/>
    <col min="10" max="16384" width="9.140625" style="37"/>
  </cols>
  <sheetData>
    <row r="17" spans="1:9" x14ac:dyDescent="0.25">
      <c r="A17" s="59" t="s">
        <v>67</v>
      </c>
      <c r="B17" s="59"/>
      <c r="C17" s="59"/>
      <c r="D17" s="59"/>
      <c r="E17" s="59"/>
      <c r="F17" s="59"/>
      <c r="G17" s="59"/>
      <c r="H17" s="59"/>
      <c r="I17" s="59"/>
    </row>
    <row r="18" spans="1:9" x14ac:dyDescent="0.25">
      <c r="A18" s="59" t="s">
        <v>66</v>
      </c>
      <c r="B18" s="59"/>
      <c r="C18" s="59"/>
      <c r="D18" s="59"/>
      <c r="E18" s="59"/>
      <c r="F18" s="59"/>
      <c r="G18" s="59"/>
      <c r="H18" s="59"/>
      <c r="I18" s="59"/>
    </row>
    <row r="19" spans="1:9" x14ac:dyDescent="0.25">
      <c r="A19" s="59" t="s">
        <v>65</v>
      </c>
      <c r="B19" s="59"/>
      <c r="C19" s="59"/>
      <c r="D19" s="59"/>
      <c r="E19" s="59"/>
      <c r="F19" s="59"/>
      <c r="G19" s="59"/>
      <c r="H19" s="59"/>
      <c r="I19" s="59"/>
    </row>
    <row r="20" spans="1:9" ht="60" x14ac:dyDescent="0.25">
      <c r="A20" s="42" t="s">
        <v>64</v>
      </c>
      <c r="B20" s="42" t="s">
        <v>63</v>
      </c>
      <c r="C20" s="42" t="s">
        <v>62</v>
      </c>
      <c r="D20" s="42" t="s">
        <v>61</v>
      </c>
      <c r="E20" s="42" t="s">
        <v>60</v>
      </c>
      <c r="F20" s="43" t="s">
        <v>59</v>
      </c>
      <c r="G20" s="43" t="s">
        <v>58</v>
      </c>
      <c r="H20" s="42" t="s">
        <v>57</v>
      </c>
      <c r="I20" s="42" t="s">
        <v>56</v>
      </c>
    </row>
    <row r="21" spans="1:9" x14ac:dyDescent="0.25">
      <c r="A21" s="41" t="s">
        <v>55</v>
      </c>
      <c r="B21" s="40">
        <v>164.66615999999999</v>
      </c>
      <c r="C21" s="40"/>
      <c r="D21" s="40">
        <v>269.53453999999999</v>
      </c>
      <c r="E21" s="40">
        <v>265.02481999999998</v>
      </c>
      <c r="F21" s="40">
        <v>8.3149999999999995</v>
      </c>
      <c r="G21" s="40">
        <v>129.86178000000001</v>
      </c>
      <c r="H21" s="39">
        <v>59.467109999999998</v>
      </c>
      <c r="I21" s="39">
        <f>B21+D21+F21-G21</f>
        <v>312.65391999999997</v>
      </c>
    </row>
    <row r="23" spans="1:9" x14ac:dyDescent="0.25">
      <c r="A23" s="37" t="s">
        <v>54</v>
      </c>
    </row>
    <row r="24" spans="1:9" x14ac:dyDescent="0.25">
      <c r="A24" s="38" t="s">
        <v>53</v>
      </c>
    </row>
    <row r="25" spans="1:9" x14ac:dyDescent="0.25">
      <c r="A25" s="38" t="s">
        <v>52</v>
      </c>
    </row>
    <row r="26" spans="1:9" x14ac:dyDescent="0.25">
      <c r="A26" s="38" t="s">
        <v>51</v>
      </c>
    </row>
    <row r="27" spans="1:9" x14ac:dyDescent="0.25">
      <c r="A27" s="38" t="s">
        <v>50</v>
      </c>
    </row>
    <row r="28" spans="1:9" x14ac:dyDescent="0.25">
      <c r="A28" s="38" t="s">
        <v>49</v>
      </c>
    </row>
    <row r="29" spans="1:9" x14ac:dyDescent="0.25">
      <c r="A29" s="38" t="s">
        <v>48</v>
      </c>
    </row>
    <row r="30" spans="1:9" x14ac:dyDescent="0.25">
      <c r="A30" s="38" t="s">
        <v>47</v>
      </c>
    </row>
    <row r="31" spans="1:9" x14ac:dyDescent="0.25">
      <c r="A31" s="38" t="s">
        <v>46</v>
      </c>
    </row>
    <row r="32" spans="1:9" x14ac:dyDescent="0.25">
      <c r="A32" s="37" t="s">
        <v>45</v>
      </c>
    </row>
    <row r="33" spans="1:1" x14ac:dyDescent="0.25">
      <c r="A33" s="37" t="s">
        <v>44</v>
      </c>
    </row>
    <row r="34" spans="1:1" x14ac:dyDescent="0.25">
      <c r="A34" s="37" t="s">
        <v>43</v>
      </c>
    </row>
    <row r="35" spans="1:1" x14ac:dyDescent="0.25">
      <c r="A35" s="37" t="s">
        <v>42</v>
      </c>
    </row>
  </sheetData>
  <mergeCells count="3">
    <mergeCell ref="A18:I18"/>
    <mergeCell ref="A19:I19"/>
    <mergeCell ref="A17:I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Молодежная8 1</vt:lpstr>
      <vt:lpstr>Молодежная 8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2018-04-02T10:09:46Z</dcterms:created>
  <dcterms:modified xsi:type="dcterms:W3CDTF">2018-04-03T12:00:04Z</dcterms:modified>
</cp:coreProperties>
</file>