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Молодцова10" sheetId="1" r:id="rId1"/>
    <sheet name="Молодцова 1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7" i="1"/>
  <c r="K27" i="1"/>
  <c r="H28" i="1"/>
  <c r="K28" i="1"/>
  <c r="H29" i="1"/>
  <c r="K29" i="1"/>
  <c r="H30" i="1"/>
  <c r="K30" i="1"/>
  <c r="H31" i="1"/>
  <c r="K31" i="1"/>
  <c r="D32" i="1"/>
  <c r="E32" i="1"/>
  <c r="F32" i="1"/>
  <c r="G32" i="1"/>
  <c r="H32" i="1"/>
  <c r="D35" i="1"/>
  <c r="J35" i="1" s="1"/>
  <c r="G35" i="1"/>
  <c r="H35" i="1"/>
  <c r="H45" i="1" s="1"/>
  <c r="H48" i="1" s="1"/>
  <c r="K35" i="1"/>
  <c r="H36" i="1"/>
  <c r="H37" i="1"/>
  <c r="G38" i="1"/>
  <c r="H38" i="1"/>
  <c r="H39" i="1"/>
  <c r="J39" i="1"/>
  <c r="K39" i="1"/>
  <c r="G40" i="1"/>
  <c r="H40" i="1"/>
  <c r="G41" i="1"/>
  <c r="H41" i="1"/>
  <c r="G42" i="1"/>
  <c r="H42" i="1"/>
  <c r="J42" i="1"/>
  <c r="K42" i="1"/>
  <c r="D43" i="1"/>
  <c r="G43" i="1"/>
  <c r="H43" i="1"/>
  <c r="G44" i="1"/>
  <c r="H44" i="1"/>
  <c r="E45" i="1"/>
  <c r="F45" i="1"/>
  <c r="G45" i="1"/>
  <c r="D45" i="1" l="1"/>
</calcChain>
</file>

<file path=xl/sharedStrings.xml><?xml version="1.0" encoding="utf-8"?>
<sst xmlns="http://schemas.openxmlformats.org/spreadsheetml/2006/main" count="75" uniqueCount="68">
  <si>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</si>
  <si>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</si>
  <si>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</si>
  <si>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</si>
  <si>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2160,00 руб., от ОАО "Вымпелком" 7350,00 руб., от ООО "Перспектива" 600,00 руб., от ООО "ГМК" 18140,00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</si>
  <si>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</si>
  <si>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</si>
  <si>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</si>
  <si>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</si>
  <si>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</si>
  <si>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</si>
  <si>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</si>
  <si>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</si>
  <si>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</si>
  <si>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</si>
  <si>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</si>
  <si>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</si>
  <si>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</si>
  <si>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</si>
  <si>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</si>
  <si>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</si>
  <si>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Н/2011-98 от 01.07.2011г.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</si>
  <si>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</si>
  <si>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</si>
  <si>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</si>
  <si>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</si>
  <si>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</si>
  <si>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</si>
  <si>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</si>
  <si>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</si>
  <si>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</si>
  <si>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</si>
  <si>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</si>
  <si>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</si>
  <si>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</si>
  <si>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</si>
  <si>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</si>
  <si>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</si>
  <si>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</si>
  <si>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</si>
  <si>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</si>
  <si>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</si>
  <si>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герметизации стыков стеновых панелей  - 22.50 т.р.</t>
  </si>
  <si>
    <t>ремонт лифта - 62.23 т.р.</t>
  </si>
  <si>
    <t>ГВС-промывка - 11.60 т.р.</t>
  </si>
  <si>
    <t>замена КТПР в ТП - 8.73 т.р.</t>
  </si>
  <si>
    <t>прочее - 2.04 т.р.</t>
  </si>
  <si>
    <t>аварийное обслуживание - 10.86 т.р.</t>
  </si>
  <si>
    <t>закрытие и утепление подвальных окон - 0.20 т.р.</t>
  </si>
  <si>
    <t>смена стекол - 0.49 т.р.</t>
  </si>
  <si>
    <t>ремонт систем ХВС, ГВС - 0.22 т.р.</t>
  </si>
  <si>
    <t>смена дверных приборов - 0.30 т.р.</t>
  </si>
  <si>
    <t>работы по электрике - 2,46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</si>
  <si>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121.63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</si>
  <si>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</si>
  <si>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</si>
  <si>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</si>
  <si>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</si>
  <si>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</si>
  <si>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</si>
  <si>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</si>
  <si>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</si>
  <si>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</si>
  <si>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</si>
  <si>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10 по ул. Молодцова с 01.01.2017г. по 31.12.2017г.</t>
  </si>
  <si>
    <t>по выполнению плана текущего ремонта жилого дома</t>
  </si>
  <si>
    <t>ОТЧЕТ</t>
  </si>
  <si>
    <t>имущества жилого дома № 10  по ул. Молодцова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</si>
</sst>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 applyBorder="1"/>
    <xf numFmtId="4" fontId="7" fillId="0" borderId="0" xfId="0" applyNumberFormat="1" applyFont="1" applyFill="1"/>
    <xf numFmtId="0" fontId="8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3" fillId="0" borderId="0" xfId="0" applyFont="1" applyFill="1"/>
    <xf numFmtId="0" fontId="9" fillId="0" borderId="6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12" fillId="0" borderId="7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2" xfId="0" applyFont="1" applyFill="1" applyBorder="1"/>
    <xf numFmtId="0" fontId="17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7" fillId="0" borderId="0" xfId="0" applyFont="1" applyFill="1"/>
    <xf numFmtId="0" fontId="1" fillId="0" borderId="0" xfId="1"/>
    <xf numFmtId="0" fontId="1" fillId="0" borderId="0" xfId="1" applyAlignment="1">
      <alignment horizontal="left"/>
    </xf>
    <xf numFmtId="0" fontId="1" fillId="0" borderId="0" xfId="1" applyFill="1"/>
    <xf numFmtId="2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C17" zoomScaleNormal="100" workbookViewId="0">
      <selection activeCell="C23" sqref="C23:I23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140625" style="2" customWidth="1"/>
    <col min="4" max="4" width="12.855468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1.710937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41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2.7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2.75" customHeight="1" x14ac:dyDescent="0.2">
      <c r="C17" s="32"/>
      <c r="D17" s="32"/>
      <c r="E17" s="31"/>
      <c r="F17" s="31"/>
      <c r="G17" s="31"/>
      <c r="H17" s="31"/>
      <c r="I17" s="31"/>
    </row>
    <row r="18" spans="3:11" ht="12.75" customHeight="1" x14ac:dyDescent="0.2">
      <c r="C18" s="32"/>
      <c r="D18" s="32"/>
      <c r="E18" s="31"/>
      <c r="F18" s="31"/>
      <c r="G18" s="31"/>
      <c r="H18" s="31"/>
      <c r="I18" s="31"/>
    </row>
    <row r="19" spans="3:11" ht="12.75" customHeight="1" x14ac:dyDescent="0.2">
      <c r="C19" s="32"/>
      <c r="D19" s="32"/>
      <c r="E19" s="31"/>
      <c r="F19" s="31"/>
      <c r="G19" s="31"/>
      <c r="H19" s="31"/>
      <c r="I19" s="31"/>
    </row>
    <row r="20" spans="3:11" ht="12.75" customHeight="1" x14ac:dyDescent="0.2">
      <c r="C20" s="32"/>
      <c r="D20" s="32"/>
      <c r="E20" s="31"/>
      <c r="F20" s="31"/>
      <c r="G20" s="31"/>
      <c r="H20" s="31"/>
      <c r="I20" s="31"/>
    </row>
    <row r="21" spans="3:11" ht="14.25" x14ac:dyDescent="0.2">
      <c r="C21" s="54" t="s">
        <v>40</v>
      </c>
      <c r="D21" s="54"/>
      <c r="E21" s="54"/>
      <c r="F21" s="54"/>
      <c r="G21" s="54"/>
      <c r="H21" s="54"/>
      <c r="I21" s="54"/>
    </row>
    <row r="22" spans="3:11" x14ac:dyDescent="0.2">
      <c r="C22" s="55" t="s">
        <v>39</v>
      </c>
      <c r="D22" s="55"/>
      <c r="E22" s="55"/>
      <c r="F22" s="55"/>
      <c r="G22" s="55"/>
      <c r="H22" s="55"/>
      <c r="I22" s="55"/>
    </row>
    <row r="23" spans="3:11" x14ac:dyDescent="0.2">
      <c r="C23" s="55" t="s">
        <v>67</v>
      </c>
      <c r="D23" s="55"/>
      <c r="E23" s="55"/>
      <c r="F23" s="55"/>
      <c r="G23" s="55"/>
      <c r="H23" s="55"/>
      <c r="I23" s="55"/>
    </row>
    <row r="24" spans="3:11" ht="6" customHeight="1" thickBot="1" x14ac:dyDescent="0.25">
      <c r="C24" s="56"/>
      <c r="D24" s="56"/>
      <c r="E24" s="56"/>
      <c r="F24" s="56"/>
      <c r="G24" s="56"/>
      <c r="H24" s="56"/>
      <c r="I24" s="56"/>
    </row>
    <row r="25" spans="3:11" ht="62.25" customHeight="1" thickBot="1" x14ac:dyDescent="0.25">
      <c r="C25" s="26" t="s">
        <v>29</v>
      </c>
      <c r="D25" s="29" t="s">
        <v>28</v>
      </c>
      <c r="E25" s="28" t="s">
        <v>27</v>
      </c>
      <c r="F25" s="28" t="s">
        <v>26</v>
      </c>
      <c r="G25" s="28" t="s">
        <v>25</v>
      </c>
      <c r="H25" s="28" t="s">
        <v>24</v>
      </c>
      <c r="I25" s="29" t="s">
        <v>38</v>
      </c>
    </row>
    <row r="26" spans="3:11" ht="13.5" customHeight="1" thickBot="1" x14ac:dyDescent="0.25">
      <c r="C26" s="51" t="s">
        <v>37</v>
      </c>
      <c r="D26" s="52"/>
      <c r="E26" s="52"/>
      <c r="F26" s="52"/>
      <c r="G26" s="52"/>
      <c r="H26" s="52"/>
      <c r="I26" s="53"/>
    </row>
    <row r="27" spans="3:11" ht="13.5" customHeight="1" thickBot="1" x14ac:dyDescent="0.25">
      <c r="C27" s="14" t="s">
        <v>36</v>
      </c>
      <c r="D27" s="20">
        <v>567790.85000000009</v>
      </c>
      <c r="E27" s="22">
        <v>3757292.23</v>
      </c>
      <c r="F27" s="22">
        <v>3806574.01</v>
      </c>
      <c r="G27" s="22">
        <v>3405848.72</v>
      </c>
      <c r="H27" s="22">
        <f>+D27+E27-F27</f>
        <v>518509.0700000003</v>
      </c>
      <c r="I27" s="48" t="s">
        <v>35</v>
      </c>
      <c r="K27" s="30">
        <f>486688.67+19414.12+23041.43+38646.63</f>
        <v>567790.85</v>
      </c>
    </row>
    <row r="28" spans="3:11" ht="13.5" customHeight="1" thickBot="1" x14ac:dyDescent="0.25">
      <c r="C28" s="14" t="s">
        <v>34</v>
      </c>
      <c r="D28" s="20">
        <v>293992.79000000027</v>
      </c>
      <c r="E28" s="17">
        <v>1311163.79</v>
      </c>
      <c r="F28" s="17">
        <v>1345916.13</v>
      </c>
      <c r="G28" s="22">
        <v>1125500.42</v>
      </c>
      <c r="H28" s="22">
        <f>+D28+E28-F28</f>
        <v>259240.45000000042</v>
      </c>
      <c r="I28" s="49"/>
      <c r="K28" s="30">
        <f>2998.86+19899.63+15163.71+267331.21-11400.62</f>
        <v>293992.79000000004</v>
      </c>
    </row>
    <row r="29" spans="3:11" ht="13.5" customHeight="1" thickBot="1" x14ac:dyDescent="0.25">
      <c r="C29" s="14" t="s">
        <v>33</v>
      </c>
      <c r="D29" s="20">
        <v>145589.61000000022</v>
      </c>
      <c r="E29" s="17">
        <v>751943.3</v>
      </c>
      <c r="F29" s="17">
        <v>762322.42</v>
      </c>
      <c r="G29" s="22">
        <v>749893.34</v>
      </c>
      <c r="H29" s="22">
        <f>+D29+E29-F29</f>
        <v>135210.49000000022</v>
      </c>
      <c r="I29" s="49"/>
      <c r="K29" s="30">
        <f>24109.95-472.16+122598.02-2983.76+2337.56</f>
        <v>145589.60999999999</v>
      </c>
    </row>
    <row r="30" spans="3:11" ht="13.5" customHeight="1" thickBot="1" x14ac:dyDescent="0.25">
      <c r="C30" s="14" t="s">
        <v>32</v>
      </c>
      <c r="D30" s="20">
        <v>92687.490000000049</v>
      </c>
      <c r="E30" s="17">
        <v>500427.77</v>
      </c>
      <c r="F30" s="17">
        <v>498826.62</v>
      </c>
      <c r="G30" s="22">
        <v>487009.07</v>
      </c>
      <c r="H30" s="22">
        <f>+D30+E30-F30</f>
        <v>94288.640000000014</v>
      </c>
      <c r="I30" s="49"/>
      <c r="K30" s="1">
        <f>8382.07-2.98+44340.13-381.54+3018.58-1606.09+39613.41-1050.27+374.18</f>
        <v>92687.49</v>
      </c>
    </row>
    <row r="31" spans="3:11" ht="13.5" customHeight="1" thickBot="1" x14ac:dyDescent="0.25">
      <c r="C31" s="14" t="s">
        <v>31</v>
      </c>
      <c r="D31" s="20">
        <v>-14226.44</v>
      </c>
      <c r="E31" s="17">
        <v>80389.710000000006</v>
      </c>
      <c r="F31" s="17">
        <v>66002.89</v>
      </c>
      <c r="G31" s="22"/>
      <c r="H31" s="22">
        <f>+D31+E31-F31</f>
        <v>160.38000000000466</v>
      </c>
      <c r="I31" s="50"/>
      <c r="K31" s="30">
        <f>2.17-1.24+12.38-7.21+0.92+1045.25-76.8+69.19-13996.26+32.05-1306.89</f>
        <v>-14226.44</v>
      </c>
    </row>
    <row r="32" spans="3:11" ht="13.5" customHeight="1" thickBot="1" x14ac:dyDescent="0.25">
      <c r="C32" s="14" t="s">
        <v>7</v>
      </c>
      <c r="D32" s="13">
        <f>SUM(D27:D31)</f>
        <v>1085834.3000000007</v>
      </c>
      <c r="E32" s="13">
        <f>SUM(E27:E31)</f>
        <v>6401216.7999999998</v>
      </c>
      <c r="F32" s="13">
        <f>SUM(F27:F31)</f>
        <v>6479642.0699999994</v>
      </c>
      <c r="G32" s="13">
        <f>SUM(G27:G31)</f>
        <v>5768251.5500000007</v>
      </c>
      <c r="H32" s="13">
        <f>SUM(H27:H31)</f>
        <v>1007409.030000001</v>
      </c>
      <c r="I32" s="14"/>
    </row>
    <row r="33" spans="3:11" ht="13.5" customHeight="1" thickBot="1" x14ac:dyDescent="0.25">
      <c r="C33" s="52" t="s">
        <v>30</v>
      </c>
      <c r="D33" s="52"/>
      <c r="E33" s="52"/>
      <c r="F33" s="52"/>
      <c r="G33" s="52"/>
      <c r="H33" s="52"/>
      <c r="I33" s="52"/>
    </row>
    <row r="34" spans="3:11" ht="54.75" customHeight="1" thickBot="1" x14ac:dyDescent="0.25">
      <c r="C34" s="21" t="s">
        <v>29</v>
      </c>
      <c r="D34" s="29" t="s">
        <v>28</v>
      </c>
      <c r="E34" s="28" t="s">
        <v>27</v>
      </c>
      <c r="F34" s="28" t="s">
        <v>26</v>
      </c>
      <c r="G34" s="28" t="s">
        <v>25</v>
      </c>
      <c r="H34" s="28" t="s">
        <v>24</v>
      </c>
      <c r="I34" s="27" t="s">
        <v>23</v>
      </c>
    </row>
    <row r="35" spans="3:11" ht="23.25" customHeight="1" thickBot="1" x14ac:dyDescent="0.25">
      <c r="C35" s="26" t="s">
        <v>22</v>
      </c>
      <c r="D35" s="25">
        <f>323446.189999999-14280.17+0.2</f>
        <v>309166.21999999904</v>
      </c>
      <c r="E35" s="16">
        <v>2511122.9700000002</v>
      </c>
      <c r="F35" s="16">
        <v>2531528.63</v>
      </c>
      <c r="G35" s="16">
        <f>+E35</f>
        <v>2511122.9700000002</v>
      </c>
      <c r="H35" s="16">
        <f t="shared" ref="H35:H44" si="0">+D35+E35-F35</f>
        <v>288760.55999999959</v>
      </c>
      <c r="I35" s="57" t="s">
        <v>21</v>
      </c>
      <c r="J35" s="24">
        <f>252137.21-1453.17+21.86-0.03+72.47-0.1+10.82-0.02+83.9-0.18-D35</f>
        <v>-58293.459999999061</v>
      </c>
      <c r="K35" s="24">
        <f>309166.22+1508.7+5581.5+958.14+6188.26+4.98-0.02+38.59-0.18-H35</f>
        <v>34685.630000000412</v>
      </c>
    </row>
    <row r="36" spans="3:11" ht="14.25" customHeight="1" thickBot="1" x14ac:dyDescent="0.25">
      <c r="C36" s="14" t="s">
        <v>20</v>
      </c>
      <c r="D36" s="20">
        <v>61064.439999999944</v>
      </c>
      <c r="E36" s="22">
        <v>505244.14</v>
      </c>
      <c r="F36" s="22">
        <v>509557.24</v>
      </c>
      <c r="G36" s="16">
        <v>121627</v>
      </c>
      <c r="H36" s="16">
        <f t="shared" si="0"/>
        <v>56751.339999999967</v>
      </c>
      <c r="I36" s="58"/>
      <c r="J36" s="24"/>
    </row>
    <row r="37" spans="3:11" ht="13.5" hidden="1" customHeight="1" thickBot="1" x14ac:dyDescent="0.25">
      <c r="C37" s="21" t="s">
        <v>19</v>
      </c>
      <c r="D37" s="23">
        <v>0</v>
      </c>
      <c r="E37" s="22"/>
      <c r="F37" s="22"/>
      <c r="G37" s="16"/>
      <c r="H37" s="16">
        <f t="shared" si="0"/>
        <v>0</v>
      </c>
      <c r="I37" s="19"/>
    </row>
    <row r="38" spans="3:11" ht="12.75" customHeight="1" thickBot="1" x14ac:dyDescent="0.25">
      <c r="C38" s="14" t="s">
        <v>18</v>
      </c>
      <c r="D38" s="20">
        <v>37761.14000000013</v>
      </c>
      <c r="E38" s="22">
        <v>286377.07</v>
      </c>
      <c r="F38" s="22">
        <v>289643.40999999997</v>
      </c>
      <c r="G38" s="16">
        <f>+E38</f>
        <v>286377.07</v>
      </c>
      <c r="H38" s="16">
        <f t="shared" si="0"/>
        <v>34494.800000000163</v>
      </c>
      <c r="I38" s="19" t="s">
        <v>17</v>
      </c>
    </row>
    <row r="39" spans="3:11" ht="27.75" customHeight="1" thickBot="1" x14ac:dyDescent="0.25">
      <c r="C39" s="14" t="s">
        <v>16</v>
      </c>
      <c r="D39" s="20">
        <v>66983.280000000144</v>
      </c>
      <c r="E39" s="22">
        <v>550139.56999999995</v>
      </c>
      <c r="F39" s="22">
        <v>554746.05000000005</v>
      </c>
      <c r="G39" s="16">
        <v>376810.86</v>
      </c>
      <c r="H39" s="16">
        <f t="shared" si="0"/>
        <v>62376.800000000047</v>
      </c>
      <c r="I39" s="15" t="s">
        <v>15</v>
      </c>
      <c r="J39" s="1">
        <f>38350.29-309.79+15356.87</f>
        <v>53397.37</v>
      </c>
      <c r="K39" s="1">
        <f>12717.27+10853.8+43412.21</f>
        <v>66983.28</v>
      </c>
    </row>
    <row r="40" spans="3:11" ht="26.25" customHeight="1" thickBot="1" x14ac:dyDescent="0.25">
      <c r="C40" s="14" t="s">
        <v>14</v>
      </c>
      <c r="D40" s="20">
        <v>3035.5699999999961</v>
      </c>
      <c r="E40" s="17">
        <v>25069.88</v>
      </c>
      <c r="F40" s="17">
        <v>25541.83</v>
      </c>
      <c r="G40" s="16">
        <f>+E40</f>
        <v>25069.88</v>
      </c>
      <c r="H40" s="16">
        <f t="shared" si="0"/>
        <v>2563.6199999999953</v>
      </c>
      <c r="I40" s="15" t="s">
        <v>13</v>
      </c>
    </row>
    <row r="41" spans="3:11" ht="13.5" customHeight="1" thickBot="1" x14ac:dyDescent="0.25">
      <c r="C41" s="21" t="s">
        <v>12</v>
      </c>
      <c r="D41" s="20">
        <v>50782.969999999972</v>
      </c>
      <c r="E41" s="17">
        <v>324932.18</v>
      </c>
      <c r="F41" s="17">
        <v>328009.89</v>
      </c>
      <c r="G41" s="16">
        <f>+E41</f>
        <v>324932.18</v>
      </c>
      <c r="H41" s="16">
        <f t="shared" si="0"/>
        <v>47705.259999999951</v>
      </c>
      <c r="I41" s="19"/>
    </row>
    <row r="42" spans="3:11" ht="13.5" customHeight="1" thickBot="1" x14ac:dyDescent="0.25">
      <c r="C42" s="21" t="s">
        <v>11</v>
      </c>
      <c r="D42" s="20">
        <v>66045.62</v>
      </c>
      <c r="E42" s="17">
        <v>246620.92</v>
      </c>
      <c r="F42" s="17">
        <v>233292.74</v>
      </c>
      <c r="G42" s="16">
        <f>+E42</f>
        <v>246620.92</v>
      </c>
      <c r="H42" s="16">
        <f t="shared" si="0"/>
        <v>79373.800000000047</v>
      </c>
      <c r="I42" s="19"/>
      <c r="J42" s="1">
        <f>6630.59+3283.37</f>
        <v>9913.9599999999991</v>
      </c>
      <c r="K42" s="1">
        <f>46263.92+19781.7</f>
        <v>66045.62</v>
      </c>
    </row>
    <row r="43" spans="3:11" ht="13.5" customHeight="1" thickBot="1" x14ac:dyDescent="0.25">
      <c r="C43" s="21" t="s">
        <v>10</v>
      </c>
      <c r="D43" s="20">
        <f>14280.17-0.2</f>
        <v>14279.97</v>
      </c>
      <c r="E43" s="17">
        <v>144024.93</v>
      </c>
      <c r="F43" s="17">
        <v>147472.09</v>
      </c>
      <c r="G43" s="16">
        <f>+E43</f>
        <v>144024.93</v>
      </c>
      <c r="H43" s="16">
        <f t="shared" si="0"/>
        <v>10832.809999999998</v>
      </c>
      <c r="I43" s="19"/>
    </row>
    <row r="44" spans="3:11" ht="13.5" customHeight="1" thickBot="1" x14ac:dyDescent="0.25">
      <c r="C44" s="14" t="s">
        <v>9</v>
      </c>
      <c r="D44" s="18">
        <v>9161.0500000000175</v>
      </c>
      <c r="E44" s="17">
        <v>75207.13</v>
      </c>
      <c r="F44" s="17">
        <v>76389.490000000005</v>
      </c>
      <c r="G44" s="16">
        <f>+E44</f>
        <v>75207.13</v>
      </c>
      <c r="H44" s="16">
        <f t="shared" si="0"/>
        <v>7978.6900000000169</v>
      </c>
      <c r="I44" s="15" t="s">
        <v>8</v>
      </c>
    </row>
    <row r="45" spans="3:11" s="11" customFormat="1" ht="13.5" customHeight="1" thickBot="1" x14ac:dyDescent="0.25">
      <c r="C45" s="14" t="s">
        <v>7</v>
      </c>
      <c r="D45" s="13">
        <f>SUM(D35:D44)</f>
        <v>618280.25999999919</v>
      </c>
      <c r="E45" s="13">
        <f>SUM(E35:E44)</f>
        <v>4668738.7899999991</v>
      </c>
      <c r="F45" s="13">
        <f>SUM(F35:F44)</f>
        <v>4696181.37</v>
      </c>
      <c r="G45" s="13">
        <f>SUM(G35:G44)</f>
        <v>4111792.94</v>
      </c>
      <c r="H45" s="13">
        <f>SUM(H35:H44)</f>
        <v>590837.67999999982</v>
      </c>
      <c r="I45" s="12"/>
    </row>
    <row r="46" spans="3:11" ht="13.5" customHeight="1" thickBot="1" x14ac:dyDescent="0.25">
      <c r="C46" s="59" t="s">
        <v>6</v>
      </c>
      <c r="D46" s="59"/>
      <c r="E46" s="59"/>
      <c r="F46" s="59"/>
      <c r="G46" s="59"/>
      <c r="H46" s="59"/>
      <c r="I46" s="59"/>
    </row>
    <row r="47" spans="3:11" ht="50.25" customHeight="1" thickBot="1" x14ac:dyDescent="0.25">
      <c r="C47" s="10" t="s">
        <v>5</v>
      </c>
      <c r="D47" s="45" t="s">
        <v>4</v>
      </c>
      <c r="E47" s="46"/>
      <c r="F47" s="46"/>
      <c r="G47" s="46"/>
      <c r="H47" s="47"/>
      <c r="I47" s="9" t="s">
        <v>3</v>
      </c>
    </row>
    <row r="48" spans="3:11" ht="22.5" customHeight="1" x14ac:dyDescent="0.3">
      <c r="C48" s="8" t="s">
        <v>2</v>
      </c>
      <c r="D48" s="8"/>
      <c r="E48" s="8"/>
      <c r="F48" s="8"/>
      <c r="G48" s="8"/>
      <c r="H48" s="7">
        <f>+H32+H45</f>
        <v>1598246.7100000009</v>
      </c>
    </row>
    <row r="49" spans="3:8" ht="12" hidden="1" customHeight="1" x14ac:dyDescent="0.25">
      <c r="C49" s="4" t="s">
        <v>1</v>
      </c>
      <c r="D49" s="4"/>
      <c r="F49" s="6"/>
      <c r="G49" s="6"/>
      <c r="H49" s="6"/>
    </row>
    <row r="50" spans="3:8" ht="12.75" customHeight="1" x14ac:dyDescent="0.2">
      <c r="C50" s="5" t="s">
        <v>0</v>
      </c>
    </row>
    <row r="51" spans="3:8" x14ac:dyDescent="0.2">
      <c r="C51" s="1"/>
      <c r="D51" s="1"/>
      <c r="E51" s="1"/>
      <c r="F51" s="1"/>
      <c r="G51" s="1"/>
      <c r="H51" s="1"/>
    </row>
    <row r="52" spans="3:8" ht="15" customHeight="1" x14ac:dyDescent="0.25">
      <c r="C52" s="4"/>
      <c r="D52" s="3"/>
      <c r="E52" s="3"/>
      <c r="F52" s="3"/>
      <c r="G52" s="3"/>
      <c r="H52" s="3"/>
    </row>
    <row r="53" spans="3:8" x14ac:dyDescent="0.2">
      <c r="D53" s="3"/>
    </row>
    <row r="54" spans="3:8" x14ac:dyDescent="0.2">
      <c r="H54" s="3"/>
    </row>
  </sheetData>
  <mergeCells count="10">
    <mergeCell ref="D47:H47"/>
    <mergeCell ref="I27:I31"/>
    <mergeCell ref="C26:I26"/>
    <mergeCell ref="C33:I33"/>
    <mergeCell ref="C21:I21"/>
    <mergeCell ref="C22:I22"/>
    <mergeCell ref="C23:I23"/>
    <mergeCell ref="C24:I24"/>
    <mergeCell ref="I35:I36"/>
    <mergeCell ref="C46:I4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opLeftCell="A16" zoomScaleNormal="100" zoomScaleSheetLayoutView="120" workbookViewId="0">
      <selection activeCell="G25" sqref="G25"/>
    </sheetView>
  </sheetViews>
  <sheetFormatPr defaultRowHeight="15" x14ac:dyDescent="0.25"/>
  <cols>
    <col min="1" max="1" width="4.5703125" style="38" customWidth="1"/>
    <col min="2" max="2" width="12.42578125" style="38" customWidth="1"/>
    <col min="3" max="3" width="13.28515625" style="38" hidden="1" customWidth="1"/>
    <col min="4" max="4" width="12.140625" style="38" customWidth="1"/>
    <col min="5" max="5" width="13.5703125" style="38" customWidth="1"/>
    <col min="6" max="6" width="13.28515625" style="38" customWidth="1"/>
    <col min="7" max="7" width="14.28515625" style="38" customWidth="1"/>
    <col min="8" max="9" width="15.140625" style="38" customWidth="1"/>
    <col min="10" max="16384" width="9.140625" style="38"/>
  </cols>
  <sheetData>
    <row r="13" spans="1:9" x14ac:dyDescent="0.25">
      <c r="A13" s="60" t="s">
        <v>66</v>
      </c>
      <c r="B13" s="60"/>
      <c r="C13" s="60"/>
      <c r="D13" s="60"/>
      <c r="E13" s="60"/>
      <c r="F13" s="60"/>
      <c r="G13" s="60"/>
      <c r="H13" s="60"/>
      <c r="I13" s="60"/>
    </row>
    <row r="14" spans="1:9" x14ac:dyDescent="0.25">
      <c r="A14" s="60" t="s">
        <v>65</v>
      </c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A15" s="60" t="s">
        <v>64</v>
      </c>
      <c r="B15" s="60"/>
      <c r="C15" s="60"/>
      <c r="D15" s="60"/>
      <c r="E15" s="60"/>
      <c r="F15" s="60"/>
      <c r="G15" s="60"/>
      <c r="H15" s="60"/>
      <c r="I15" s="60"/>
    </row>
    <row r="16" spans="1:9" ht="60" x14ac:dyDescent="0.25">
      <c r="A16" s="43" t="s">
        <v>63</v>
      </c>
      <c r="B16" s="43" t="s">
        <v>62</v>
      </c>
      <c r="C16" s="43" t="s">
        <v>61</v>
      </c>
      <c r="D16" s="43" t="s">
        <v>60</v>
      </c>
      <c r="E16" s="43" t="s">
        <v>59</v>
      </c>
      <c r="F16" s="44" t="s">
        <v>58</v>
      </c>
      <c r="G16" s="44" t="s">
        <v>57</v>
      </c>
      <c r="H16" s="43" t="s">
        <v>56</v>
      </c>
      <c r="I16" s="43" t="s">
        <v>55</v>
      </c>
    </row>
    <row r="17" spans="1:9" x14ac:dyDescent="0.25">
      <c r="A17" s="42" t="s">
        <v>54</v>
      </c>
      <c r="B17" s="41">
        <v>-516.86656000000005</v>
      </c>
      <c r="C17" s="41"/>
      <c r="D17" s="41">
        <v>505.24414000000002</v>
      </c>
      <c r="E17" s="41">
        <v>509.55723999999998</v>
      </c>
      <c r="F17" s="41">
        <v>28.25</v>
      </c>
      <c r="G17" s="41">
        <v>121.627</v>
      </c>
      <c r="H17" s="41">
        <v>56.751339999999999</v>
      </c>
      <c r="I17" s="41">
        <f>B17+D17+F17-G17</f>
        <v>-104.99942000000003</v>
      </c>
    </row>
    <row r="19" spans="1:9" x14ac:dyDescent="0.25">
      <c r="A19" s="38" t="s">
        <v>53</v>
      </c>
    </row>
    <row r="20" spans="1:9" x14ac:dyDescent="0.25">
      <c r="A20" s="40" t="s">
        <v>52</v>
      </c>
    </row>
    <row r="21" spans="1:9" x14ac:dyDescent="0.25">
      <c r="A21" s="40" t="s">
        <v>51</v>
      </c>
    </row>
    <row r="22" spans="1:9" x14ac:dyDescent="0.25">
      <c r="A22" s="40" t="s">
        <v>50</v>
      </c>
    </row>
    <row r="23" spans="1:9" x14ac:dyDescent="0.25">
      <c r="A23" s="40" t="s">
        <v>49</v>
      </c>
    </row>
    <row r="24" spans="1:9" x14ac:dyDescent="0.25">
      <c r="A24" s="40" t="s">
        <v>48</v>
      </c>
    </row>
    <row r="25" spans="1:9" x14ac:dyDescent="0.25">
      <c r="A25" s="40" t="s">
        <v>47</v>
      </c>
    </row>
    <row r="26" spans="1:9" x14ac:dyDescent="0.25">
      <c r="A26" s="40" t="s">
        <v>46</v>
      </c>
    </row>
    <row r="27" spans="1:9" x14ac:dyDescent="0.25">
      <c r="A27" s="40" t="s">
        <v>45</v>
      </c>
    </row>
    <row r="28" spans="1:9" x14ac:dyDescent="0.25">
      <c r="A28" s="40" t="s">
        <v>44</v>
      </c>
    </row>
    <row r="29" spans="1:9" x14ac:dyDescent="0.25">
      <c r="A29" s="40" t="s">
        <v>43</v>
      </c>
    </row>
    <row r="30" spans="1:9" x14ac:dyDescent="0.25">
      <c r="A30" s="39" t="s">
        <v>42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Молодцова10</vt:lpstr>
      <vt:lpstr>Молодцова 10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2018-04-02T10:34:51Z</dcterms:created>
  <dcterms:modified xsi:type="dcterms:W3CDTF">2018-04-03T12:23:36Z</dcterms:modified>
</cp:coreProperties>
</file>