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Молодцова11" sheetId="2" r:id="rId1"/>
    <sheet name="Молодцова 1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" l="1"/>
  <c r="K27" i="2"/>
  <c r="H28" i="2"/>
  <c r="K28" i="2"/>
  <c r="H29" i="2"/>
  <c r="K29" i="2"/>
  <c r="H30" i="2"/>
  <c r="K30" i="2"/>
  <c r="H31" i="2"/>
  <c r="K31" i="2"/>
  <c r="D32" i="2"/>
  <c r="E32" i="2"/>
  <c r="F32" i="2"/>
  <c r="G32" i="2"/>
  <c r="H32" i="2"/>
  <c r="D35" i="2"/>
  <c r="J35" i="2" s="1"/>
  <c r="G35" i="2"/>
  <c r="H35" i="2"/>
  <c r="H46" i="2" s="1"/>
  <c r="H49" i="2" s="1"/>
  <c r="K35" i="2"/>
  <c r="H36" i="2"/>
  <c r="H37" i="2"/>
  <c r="G38" i="2"/>
  <c r="H38" i="2"/>
  <c r="H39" i="2"/>
  <c r="J39" i="2"/>
  <c r="K39" i="2"/>
  <c r="G40" i="2"/>
  <c r="H40" i="2"/>
  <c r="G41" i="2"/>
  <c r="H41" i="2"/>
  <c r="G42" i="2"/>
  <c r="H42" i="2"/>
  <c r="G43" i="2"/>
  <c r="H43" i="2"/>
  <c r="G44" i="2"/>
  <c r="H44" i="2"/>
  <c r="J44" i="2"/>
  <c r="K44" i="2"/>
  <c r="H45" i="2"/>
  <c r="E46" i="2"/>
  <c r="F46" i="2"/>
  <c r="G46" i="2"/>
  <c r="I17" i="1"/>
  <c r="D46" i="2" l="1"/>
</calcChain>
</file>

<file path=xl/sharedStrings.xml><?xml version="1.0" encoding="utf-8"?>
<sst xmlns="http://schemas.openxmlformats.org/spreadsheetml/2006/main" count="80" uniqueCount="73">
  <si>
    <t>замена КТПР в ТП - 8.72 т.р.</t>
  </si>
  <si>
    <t>изготовление и установка откидного пандуса - 14.40 т.р.</t>
  </si>
  <si>
    <t>ремонт канализационных лежаков - 340.51 т.р.</t>
  </si>
  <si>
    <t>смена дверных приборов - 0.15 т.р.</t>
  </si>
  <si>
    <t>закрытие и утепление подвальных окон - 0.30 т.р.</t>
  </si>
  <si>
    <t>прочее - 1,98 т.р.</t>
  </si>
  <si>
    <t>смена водоразборных кранов - 0.29т.р.</t>
  </si>
  <si>
    <t>смена крана запорного на трубе ливневой канализации - 2.04 т.р.</t>
  </si>
  <si>
    <t>ремонт лифтового оборудования - 43.86 т.р.</t>
  </si>
  <si>
    <t>аварийное обслуживание - 1.77 т.р.</t>
  </si>
  <si>
    <t>ремонт кровли -  0.64 т.р.</t>
  </si>
  <si>
    <t>смена стекол подъездных окон - 6.22 т.р.</t>
  </si>
  <si>
    <t>изготовление и установка напольных решеток - 1.04 т.р.</t>
  </si>
  <si>
    <t>работы по электрике - 1.39 т.р.</t>
  </si>
  <si>
    <t>ремонт фасада (межпанельные швы) - 24.75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</si>
  <si>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448.06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</si>
  <si>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</si>
  <si>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</si>
  <si>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</si>
  <si>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</si>
  <si>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</si>
  <si>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</si>
  <si>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</si>
  <si>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</si>
  <si>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</si>
  <si>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</si>
  <si>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11 по ул. Молодцова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</si>
  <si>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</si>
  <si>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</si>
  <si>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</si>
  <si>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</si>
  <si>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</si>
  <si>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</si>
  <si>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2160,00 руб., от ОАО "Вымпелком" 4900,00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</si>
  <si>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</si>
  <si>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</si>
  <si>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</si>
  <si>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>страхование</t>
  </si>
  <si>
    <t>Повышающий коэффициент</t>
  </si>
  <si>
    <t>электр под и лифт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</si>
  <si>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</si>
  <si>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</si>
  <si>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</si>
  <si>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</si>
  <si>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</si>
  <si>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</si>
  <si>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</si>
  <si>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</si>
  <si>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</si>
  <si>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</si>
  <si>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</si>
  <si>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Н/2011-97 от 01.07.2011г.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</si>
  <si>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</si>
  <si>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</si>
  <si>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</si>
  <si>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</si>
  <si>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</si>
  <si>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</si>
  <si>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</si>
  <si>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</si>
  <si>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</si>
  <si>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</si>
  <si>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</si>
  <si>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</si>
  <si>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</si>
  <si>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</si>
  <si>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</si>
  <si>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</si>
  <si>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</si>
  <si>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</si>
  <si>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</si>
  <si>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</si>
  <si>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имущества жилого дома № 11  по ул. Молодцова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</si>
</sst>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1" applyFill="1"/>
    <xf numFmtId="0" fontId="4" fillId="0" borderId="0" xfId="1" applyFont="1" applyFill="1"/>
    <xf numFmtId="4" fontId="4" fillId="0" borderId="0" xfId="1" applyNumberFormat="1" applyFont="1" applyFill="1"/>
    <xf numFmtId="2" fontId="4" fillId="0" borderId="0" xfId="1" applyNumberFormat="1" applyFont="1" applyFill="1"/>
    <xf numFmtId="0" fontId="5" fillId="0" borderId="0" xfId="1" applyFont="1" applyFill="1"/>
    <xf numFmtId="0" fontId="4" fillId="0" borderId="0" xfId="1" applyFont="1" applyFill="1" applyBorder="1"/>
    <xf numFmtId="0" fontId="6" fillId="0" borderId="0" xfId="1" applyFont="1" applyFill="1"/>
    <xf numFmtId="4" fontId="7" fillId="0" borderId="0" xfId="1" applyNumberFormat="1" applyFont="1" applyFill="1"/>
    <xf numFmtId="0" fontId="8" fillId="0" borderId="0" xfId="1" applyFont="1" applyFill="1"/>
    <xf numFmtId="0" fontId="5" fillId="0" borderId="2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wrapText="1"/>
    </xf>
    <xf numFmtId="0" fontId="3" fillId="0" borderId="0" xfId="1" applyFont="1" applyFill="1"/>
    <xf numFmtId="0" fontId="9" fillId="0" borderId="7" xfId="1" applyFont="1" applyFill="1" applyBorder="1" applyAlignment="1">
      <alignment horizontal="center" vertical="top" wrapText="1"/>
    </xf>
    <xf numFmtId="4" fontId="9" fillId="0" borderId="7" xfId="1" applyNumberFormat="1" applyFont="1" applyFill="1" applyBorder="1" applyAlignment="1">
      <alignment vertical="top" wrapText="1"/>
    </xf>
    <xf numFmtId="0" fontId="9" fillId="0" borderId="8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4" fontId="10" fillId="0" borderId="3" xfId="1" applyNumberFormat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horizontal="right" vertical="top" wrapText="1"/>
    </xf>
    <xf numFmtId="2" fontId="4" fillId="0" borderId="7" xfId="1" applyNumberFormat="1" applyFont="1" applyFill="1" applyBorder="1" applyAlignment="1">
      <alignment horizontal="right" vertical="top" wrapText="1"/>
    </xf>
    <xf numFmtId="0" fontId="11" fillId="0" borderId="8" xfId="1" applyFont="1" applyFill="1" applyBorder="1" applyAlignment="1">
      <alignment horizontal="center" vertical="top" wrapText="1"/>
    </xf>
    <xf numFmtId="0" fontId="12" fillId="0" borderId="7" xfId="1" applyFont="1" applyFill="1" applyBorder="1" applyAlignment="1">
      <alignment horizontal="center" vertical="top" wrapText="1"/>
    </xf>
    <xf numFmtId="2" fontId="3" fillId="0" borderId="0" xfId="1" applyNumberFormat="1" applyFill="1"/>
    <xf numFmtId="4" fontId="10" fillId="0" borderId="7" xfId="1" applyNumberFormat="1" applyFont="1" applyFill="1" applyBorder="1" applyAlignment="1">
      <alignment vertical="top" wrapText="1"/>
    </xf>
    <xf numFmtId="4" fontId="5" fillId="0" borderId="7" xfId="1" applyNumberFormat="1" applyFont="1" applyFill="1" applyBorder="1" applyAlignment="1">
      <alignment horizontal="right" vertical="top" wrapText="1"/>
    </xf>
    <xf numFmtId="4" fontId="3" fillId="0" borderId="0" xfId="1" applyNumberFormat="1" applyFill="1"/>
    <xf numFmtId="4" fontId="4" fillId="0" borderId="3" xfId="1" applyNumberFormat="1" applyFont="1" applyFill="1" applyBorder="1" applyAlignment="1">
      <alignment horizontal="right" vertical="top" wrapText="1"/>
    </xf>
    <xf numFmtId="0" fontId="11" fillId="0" borderId="10" xfId="1" applyFont="1" applyFill="1" applyBorder="1" applyAlignment="1">
      <alignment horizontal="center" vertical="top" wrapText="1"/>
    </xf>
    <xf numFmtId="0" fontId="11" fillId="0" borderId="7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11" fillId="0" borderId="3" xfId="1" applyFont="1" applyFill="1" applyBorder="1" applyAlignment="1">
      <alignment horizontal="center" vertical="top" wrapText="1"/>
    </xf>
    <xf numFmtId="0" fontId="17" fillId="0" borderId="0" xfId="1" applyFont="1" applyFill="1" applyBorder="1"/>
    <xf numFmtId="0" fontId="9" fillId="0" borderId="0" xfId="1" applyFont="1" applyFill="1" applyAlignment="1">
      <alignment horizontal="center"/>
    </xf>
    <xf numFmtId="0" fontId="17" fillId="0" borderId="3" xfId="1" applyFont="1" applyFill="1" applyBorder="1"/>
    <xf numFmtId="0" fontId="17" fillId="0" borderId="4" xfId="1" applyFont="1" applyFill="1" applyBorder="1"/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17" fillId="0" borderId="0" xfId="1" applyFont="1" applyFill="1"/>
    <xf numFmtId="4" fontId="4" fillId="0" borderId="5" xfId="1" applyNumberFormat="1" applyFont="1" applyFill="1" applyBorder="1" applyAlignment="1">
      <alignment horizontal="center" vertical="top" wrapText="1"/>
    </xf>
    <xf numFmtId="0" fontId="3" fillId="0" borderId="4" xfId="1" applyFill="1" applyBorder="1" applyAlignment="1">
      <alignment horizontal="center" vertical="top" wrapText="1"/>
    </xf>
    <xf numFmtId="0" fontId="3" fillId="0" borderId="3" xfId="1" applyFill="1" applyBorder="1" applyAlignment="1">
      <alignment horizontal="center" vertical="top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top" wrapText="1"/>
    </xf>
    <xf numFmtId="0" fontId="9" fillId="0" borderId="4" xfId="1" applyFont="1" applyFill="1" applyBorder="1" applyAlignment="1">
      <alignment horizontal="center" vertical="top" wrapText="1"/>
    </xf>
    <xf numFmtId="0" fontId="9" fillId="0" borderId="12" xfId="1" applyFont="1" applyFill="1" applyBorder="1" applyAlignment="1">
      <alignment horizontal="center" vertical="top" wrapText="1"/>
    </xf>
    <xf numFmtId="0" fontId="16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5" fillId="0" borderId="13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C14" workbookViewId="0">
      <selection activeCell="C23" sqref="C23:I23"/>
    </sheetView>
  </sheetViews>
  <sheetFormatPr defaultRowHeight="12.75" x14ac:dyDescent="0.2"/>
  <cols>
    <col min="1" max="1" width="3.42578125" style="8" hidden="1" customWidth="1"/>
    <col min="2" max="2" width="9.140625" style="8" hidden="1" customWidth="1"/>
    <col min="3" max="3" width="30.7109375" style="9" customWidth="1"/>
    <col min="4" max="4" width="13.28515625" style="9" customWidth="1"/>
    <col min="5" max="5" width="11.85546875" style="9" customWidth="1"/>
    <col min="6" max="6" width="13.28515625" style="9" customWidth="1"/>
    <col min="7" max="7" width="11.85546875" style="9" customWidth="1"/>
    <col min="8" max="8" width="13.42578125" style="9" customWidth="1"/>
    <col min="9" max="9" width="23.28515625" style="9" customWidth="1"/>
    <col min="10" max="10" width="10.140625" style="8" hidden="1" customWidth="1"/>
    <col min="11" max="11" width="9.5703125" style="8" hidden="1" customWidth="1"/>
    <col min="12" max="16384" width="9.140625" style="8"/>
  </cols>
  <sheetData>
    <row r="1" spans="3:9" ht="12.75" hidden="1" customHeight="1" x14ac:dyDescent="0.2">
      <c r="C1" s="45"/>
      <c r="D1" s="45"/>
      <c r="E1" s="45"/>
      <c r="F1" s="45"/>
      <c r="G1" s="45"/>
      <c r="H1" s="45"/>
      <c r="I1" s="45"/>
    </row>
    <row r="2" spans="3:9" ht="13.5" hidden="1" customHeight="1" thickBot="1" x14ac:dyDescent="0.25">
      <c r="C2" s="45"/>
      <c r="D2" s="45"/>
      <c r="E2" s="45" t="s">
        <v>71</v>
      </c>
      <c r="F2" s="45"/>
      <c r="G2" s="45"/>
      <c r="H2" s="45"/>
      <c r="I2" s="45"/>
    </row>
    <row r="3" spans="3:9" ht="13.5" hidden="1" customHeight="1" thickBot="1" x14ac:dyDescent="0.25">
      <c r="C3" s="44"/>
      <c r="D3" s="43"/>
      <c r="E3" s="42"/>
      <c r="F3" s="42"/>
      <c r="G3" s="42"/>
      <c r="H3" s="42"/>
      <c r="I3" s="41"/>
    </row>
    <row r="4" spans="3:9" ht="12.75" hidden="1" customHeight="1" x14ac:dyDescent="0.2">
      <c r="C4" s="40"/>
      <c r="D4" s="40"/>
      <c r="E4" s="39"/>
      <c r="F4" s="39"/>
      <c r="G4" s="39"/>
      <c r="H4" s="39"/>
      <c r="I4" s="39"/>
    </row>
    <row r="5" spans="3:9" ht="12.75" customHeight="1" x14ac:dyDescent="0.2">
      <c r="C5" s="40"/>
      <c r="D5" s="40"/>
      <c r="E5" s="39"/>
      <c r="F5" s="39"/>
      <c r="G5" s="39"/>
      <c r="H5" s="39"/>
      <c r="I5" s="39"/>
    </row>
    <row r="6" spans="3:9" ht="12.75" customHeight="1" x14ac:dyDescent="0.2">
      <c r="C6" s="40"/>
      <c r="D6" s="40"/>
      <c r="E6" s="39"/>
      <c r="F6" s="39"/>
      <c r="G6" s="39"/>
      <c r="H6" s="39"/>
      <c r="I6" s="39"/>
    </row>
    <row r="7" spans="3:9" ht="12.75" customHeight="1" x14ac:dyDescent="0.2">
      <c r="C7" s="40"/>
      <c r="D7" s="40"/>
      <c r="E7" s="39"/>
      <c r="F7" s="39"/>
      <c r="G7" s="39"/>
      <c r="H7" s="39"/>
      <c r="I7" s="39"/>
    </row>
    <row r="8" spans="3:9" ht="12.75" customHeight="1" x14ac:dyDescent="0.2">
      <c r="C8" s="40"/>
      <c r="D8" s="40"/>
      <c r="E8" s="39"/>
      <c r="F8" s="39"/>
      <c r="G8" s="39"/>
      <c r="H8" s="39"/>
      <c r="I8" s="39"/>
    </row>
    <row r="9" spans="3:9" ht="12.75" customHeight="1" x14ac:dyDescent="0.2">
      <c r="C9" s="40"/>
      <c r="D9" s="40"/>
      <c r="E9" s="39"/>
      <c r="F9" s="39"/>
      <c r="G9" s="39"/>
      <c r="H9" s="39"/>
      <c r="I9" s="39"/>
    </row>
    <row r="10" spans="3:9" ht="12.75" customHeight="1" x14ac:dyDescent="0.2">
      <c r="C10" s="40"/>
      <c r="D10" s="40"/>
      <c r="E10" s="39"/>
      <c r="F10" s="39"/>
      <c r="G10" s="39"/>
      <c r="H10" s="39"/>
      <c r="I10" s="39"/>
    </row>
    <row r="11" spans="3:9" ht="12.75" customHeight="1" x14ac:dyDescent="0.2">
      <c r="C11" s="40"/>
      <c r="D11" s="40"/>
      <c r="E11" s="39"/>
      <c r="F11" s="39"/>
      <c r="G11" s="39"/>
      <c r="H11" s="39"/>
      <c r="I11" s="39"/>
    </row>
    <row r="12" spans="3:9" ht="12.75" customHeight="1" x14ac:dyDescent="0.2">
      <c r="C12" s="40"/>
      <c r="D12" s="40"/>
      <c r="E12" s="39"/>
      <c r="F12" s="39"/>
      <c r="G12" s="39"/>
      <c r="H12" s="39"/>
      <c r="I12" s="39"/>
    </row>
    <row r="13" spans="3:9" ht="12.75" customHeight="1" x14ac:dyDescent="0.2">
      <c r="C13" s="40"/>
      <c r="D13" s="40"/>
      <c r="E13" s="39"/>
      <c r="F13" s="39"/>
      <c r="G13" s="39"/>
      <c r="H13" s="39"/>
      <c r="I13" s="39"/>
    </row>
    <row r="14" spans="3:9" ht="12.75" customHeight="1" x14ac:dyDescent="0.2">
      <c r="C14" s="40"/>
      <c r="D14" s="40"/>
      <c r="E14" s="39"/>
      <c r="F14" s="39"/>
      <c r="G14" s="39"/>
      <c r="H14" s="39"/>
      <c r="I14" s="39"/>
    </row>
    <row r="15" spans="3:9" ht="12.75" customHeight="1" x14ac:dyDescent="0.2">
      <c r="C15" s="40"/>
      <c r="D15" s="40"/>
      <c r="E15" s="39"/>
      <c r="F15" s="39"/>
      <c r="G15" s="39"/>
      <c r="H15" s="39"/>
      <c r="I15" s="39"/>
    </row>
    <row r="16" spans="3:9" ht="12.75" customHeight="1" x14ac:dyDescent="0.2">
      <c r="C16" s="40"/>
      <c r="D16" s="40"/>
      <c r="E16" s="39"/>
      <c r="F16" s="39"/>
      <c r="G16" s="39"/>
      <c r="H16" s="39"/>
      <c r="I16" s="39"/>
    </row>
    <row r="17" spans="3:11" ht="12.75" customHeight="1" x14ac:dyDescent="0.2">
      <c r="C17" s="40"/>
      <c r="D17" s="40"/>
      <c r="E17" s="39"/>
      <c r="F17" s="39"/>
      <c r="G17" s="39"/>
      <c r="H17" s="39"/>
      <c r="I17" s="39"/>
    </row>
    <row r="18" spans="3:11" ht="12.75" customHeight="1" x14ac:dyDescent="0.2">
      <c r="C18" s="40"/>
      <c r="D18" s="40"/>
      <c r="E18" s="39"/>
      <c r="F18" s="39"/>
      <c r="G18" s="39"/>
      <c r="H18" s="39"/>
      <c r="I18" s="39"/>
    </row>
    <row r="19" spans="3:11" ht="12.75" customHeight="1" x14ac:dyDescent="0.2">
      <c r="C19" s="40"/>
      <c r="D19" s="40"/>
      <c r="E19" s="39"/>
      <c r="F19" s="39"/>
      <c r="G19" s="39"/>
      <c r="H19" s="39"/>
      <c r="I19" s="39"/>
    </row>
    <row r="20" spans="3:11" ht="12.75" customHeight="1" x14ac:dyDescent="0.2">
      <c r="C20" s="40"/>
      <c r="D20" s="40"/>
      <c r="E20" s="39"/>
      <c r="F20" s="39"/>
      <c r="G20" s="39"/>
      <c r="H20" s="39"/>
      <c r="I20" s="39"/>
    </row>
    <row r="21" spans="3:11" ht="14.25" x14ac:dyDescent="0.2">
      <c r="C21" s="55" t="s">
        <v>70</v>
      </c>
      <c r="D21" s="55"/>
      <c r="E21" s="55"/>
      <c r="F21" s="55"/>
      <c r="G21" s="55"/>
      <c r="H21" s="55"/>
      <c r="I21" s="55"/>
    </row>
    <row r="22" spans="3:11" x14ac:dyDescent="0.2">
      <c r="C22" s="56" t="s">
        <v>69</v>
      </c>
      <c r="D22" s="56"/>
      <c r="E22" s="56"/>
      <c r="F22" s="56"/>
      <c r="G22" s="56"/>
      <c r="H22" s="56"/>
      <c r="I22" s="56"/>
    </row>
    <row r="23" spans="3:11" x14ac:dyDescent="0.2">
      <c r="C23" s="56" t="s">
        <v>72</v>
      </c>
      <c r="D23" s="56"/>
      <c r="E23" s="56"/>
      <c r="F23" s="56"/>
      <c r="G23" s="56"/>
      <c r="H23" s="56"/>
      <c r="I23" s="56"/>
    </row>
    <row r="24" spans="3:11" ht="6" customHeight="1" thickBot="1" x14ac:dyDescent="0.25">
      <c r="C24" s="57"/>
      <c r="D24" s="57"/>
      <c r="E24" s="57"/>
      <c r="F24" s="57"/>
      <c r="G24" s="57"/>
      <c r="H24" s="57"/>
      <c r="I24" s="57"/>
    </row>
    <row r="25" spans="3:11" ht="51.75" customHeight="1" thickBot="1" x14ac:dyDescent="0.25">
      <c r="C25" s="35" t="s">
        <v>59</v>
      </c>
      <c r="D25" s="38" t="s">
        <v>58</v>
      </c>
      <c r="E25" s="37" t="s">
        <v>57</v>
      </c>
      <c r="F25" s="37" t="s">
        <v>56</v>
      </c>
      <c r="G25" s="37" t="s">
        <v>55</v>
      </c>
      <c r="H25" s="37" t="s">
        <v>54</v>
      </c>
      <c r="I25" s="38" t="s">
        <v>68</v>
      </c>
    </row>
    <row r="26" spans="3:11" ht="13.5" customHeight="1" thickBot="1" x14ac:dyDescent="0.25">
      <c r="C26" s="52" t="s">
        <v>67</v>
      </c>
      <c r="D26" s="53"/>
      <c r="E26" s="53"/>
      <c r="F26" s="53"/>
      <c r="G26" s="53"/>
      <c r="H26" s="53"/>
      <c r="I26" s="54"/>
    </row>
    <row r="27" spans="3:11" ht="13.5" customHeight="1" thickBot="1" x14ac:dyDescent="0.25">
      <c r="C27" s="22" t="s">
        <v>66</v>
      </c>
      <c r="D27" s="26">
        <v>749862.59999999963</v>
      </c>
      <c r="E27" s="31">
        <v>3541766.83</v>
      </c>
      <c r="F27" s="31">
        <v>3456712.47</v>
      </c>
      <c r="G27" s="31">
        <v>3226659.18</v>
      </c>
      <c r="H27" s="31">
        <f>+D27+E27-F27</f>
        <v>834916.9599999995</v>
      </c>
      <c r="I27" s="49" t="s">
        <v>65</v>
      </c>
      <c r="K27" s="30">
        <f>600168.49+27617.09+36357.33+85719.69</f>
        <v>749862.59999999986</v>
      </c>
    </row>
    <row r="28" spans="3:11" ht="13.5" customHeight="1" thickBot="1" x14ac:dyDescent="0.25">
      <c r="C28" s="22" t="s">
        <v>64</v>
      </c>
      <c r="D28" s="26">
        <v>392172.11999999988</v>
      </c>
      <c r="E28" s="25">
        <v>1359446.74</v>
      </c>
      <c r="F28" s="25">
        <v>1271441.5900000001</v>
      </c>
      <c r="G28" s="31">
        <v>1233433.07</v>
      </c>
      <c r="H28" s="31">
        <f>+D28+E28-F28</f>
        <v>480177.26999999979</v>
      </c>
      <c r="I28" s="50"/>
      <c r="K28" s="30">
        <f>310449.16-21703.09+35682.97+53700.09+14042.99</f>
        <v>392172.11999999988</v>
      </c>
    </row>
    <row r="29" spans="3:11" ht="13.5" customHeight="1" thickBot="1" x14ac:dyDescent="0.25">
      <c r="C29" s="22" t="s">
        <v>63</v>
      </c>
      <c r="D29" s="26">
        <v>200502.32999999996</v>
      </c>
      <c r="E29" s="25">
        <v>825734.24</v>
      </c>
      <c r="F29" s="25">
        <v>791037.25</v>
      </c>
      <c r="G29" s="31">
        <v>820398.22</v>
      </c>
      <c r="H29" s="31">
        <f>+D29+E29-F29</f>
        <v>235199.31999999995</v>
      </c>
      <c r="I29" s="50"/>
      <c r="K29" s="30">
        <f>7001.71+148629.19-11189.04+56060.47</f>
        <v>200502.33</v>
      </c>
    </row>
    <row r="30" spans="3:11" ht="13.5" customHeight="1" thickBot="1" x14ac:dyDescent="0.25">
      <c r="C30" s="22" t="s">
        <v>62</v>
      </c>
      <c r="D30" s="26">
        <v>124205.69000000006</v>
      </c>
      <c r="E30" s="25">
        <v>535257.22</v>
      </c>
      <c r="F30" s="25">
        <v>496227.07</v>
      </c>
      <c r="G30" s="31">
        <v>533149.46</v>
      </c>
      <c r="H30" s="31">
        <f>+D30+E30-F30</f>
        <v>163235.84000000003</v>
      </c>
      <c r="I30" s="50"/>
      <c r="K30" s="30">
        <f>1734.39+47652.65-2907.12+7883.63+54613.32-3914.13+19410.06-267.11</f>
        <v>124205.68999999999</v>
      </c>
    </row>
    <row r="31" spans="3:11" ht="13.5" customHeight="1" thickBot="1" x14ac:dyDescent="0.25">
      <c r="C31" s="22" t="s">
        <v>61</v>
      </c>
      <c r="D31" s="26">
        <v>9932.4599999999991</v>
      </c>
      <c r="E31" s="25">
        <v>84218.02</v>
      </c>
      <c r="F31" s="25">
        <v>83683</v>
      </c>
      <c r="G31" s="31"/>
      <c r="H31" s="31">
        <f>+D31+E31-F31</f>
        <v>10467.48000000001</v>
      </c>
      <c r="I31" s="51"/>
      <c r="K31" s="8">
        <f>48.84+6790.24-1201.85+4140.12+2.03+136.88+16.2</f>
        <v>9932.4599999999991</v>
      </c>
    </row>
    <row r="32" spans="3:11" ht="13.5" customHeight="1" thickBot="1" x14ac:dyDescent="0.25">
      <c r="C32" s="22" t="s">
        <v>36</v>
      </c>
      <c r="D32" s="21">
        <f>SUM(D27:D31)</f>
        <v>1476675.1999999993</v>
      </c>
      <c r="E32" s="21">
        <f>SUM(E27:E31)</f>
        <v>6346423.0499999998</v>
      </c>
      <c r="F32" s="21">
        <f>SUM(F27:F31)</f>
        <v>6099101.3800000008</v>
      </c>
      <c r="G32" s="21">
        <f>SUM(G27:G31)</f>
        <v>5813639.9299999997</v>
      </c>
      <c r="H32" s="21">
        <f>SUM(H27:H31)</f>
        <v>1723996.8699999994</v>
      </c>
      <c r="I32" s="22"/>
    </row>
    <row r="33" spans="3:11" ht="13.5" customHeight="1" thickBot="1" x14ac:dyDescent="0.25">
      <c r="C33" s="53" t="s">
        <v>60</v>
      </c>
      <c r="D33" s="53"/>
      <c r="E33" s="53"/>
      <c r="F33" s="53"/>
      <c r="G33" s="53"/>
      <c r="H33" s="53"/>
      <c r="I33" s="53"/>
    </row>
    <row r="34" spans="3:11" ht="51" customHeight="1" thickBot="1" x14ac:dyDescent="0.25">
      <c r="C34" s="28" t="s">
        <v>59</v>
      </c>
      <c r="D34" s="38" t="s">
        <v>58</v>
      </c>
      <c r="E34" s="37" t="s">
        <v>57</v>
      </c>
      <c r="F34" s="37" t="s">
        <v>56</v>
      </c>
      <c r="G34" s="37" t="s">
        <v>55</v>
      </c>
      <c r="H34" s="37" t="s">
        <v>54</v>
      </c>
      <c r="I34" s="36" t="s">
        <v>53</v>
      </c>
    </row>
    <row r="35" spans="3:11" ht="26.25" customHeight="1" thickBot="1" x14ac:dyDescent="0.25">
      <c r="C35" s="35" t="s">
        <v>52</v>
      </c>
      <c r="D35" s="34">
        <f>502683.95-11424.07</f>
        <v>491259.88</v>
      </c>
      <c r="E35" s="24">
        <v>2526446.37</v>
      </c>
      <c r="F35" s="24">
        <v>2481409.7999999998</v>
      </c>
      <c r="G35" s="24">
        <f>+E35</f>
        <v>2526446.37</v>
      </c>
      <c r="H35" s="24">
        <f t="shared" ref="H35:H45" si="0">+D35+E35-F35</f>
        <v>536296.45000000019</v>
      </c>
      <c r="I35" s="58" t="s">
        <v>51</v>
      </c>
      <c r="J35" s="33">
        <f>364229.99+42.37+126.44+20.98+106.67-D35</f>
        <v>-126733.43000000005</v>
      </c>
      <c r="K35" s="33">
        <f>491259.88+1222.06+3956.31+725.43+5443.99+12.54+63.74-H35</f>
        <v>-33612.500000000233</v>
      </c>
    </row>
    <row r="36" spans="3:11" ht="14.25" customHeight="1" thickBot="1" x14ac:dyDescent="0.25">
      <c r="C36" s="22" t="s">
        <v>50</v>
      </c>
      <c r="D36" s="26">
        <v>96874.829999999958</v>
      </c>
      <c r="E36" s="31">
        <v>508846.5</v>
      </c>
      <c r="F36" s="31">
        <v>499762.75</v>
      </c>
      <c r="G36" s="24">
        <v>448061.26</v>
      </c>
      <c r="H36" s="24">
        <f t="shared" si="0"/>
        <v>105958.57999999996</v>
      </c>
      <c r="I36" s="59"/>
      <c r="J36" s="33"/>
    </row>
    <row r="37" spans="3:11" ht="13.5" customHeight="1" thickBot="1" x14ac:dyDescent="0.25">
      <c r="C37" s="28" t="s">
        <v>49</v>
      </c>
      <c r="D37" s="32">
        <v>17501.570000000233</v>
      </c>
      <c r="E37" s="31"/>
      <c r="F37" s="31">
        <v>664.05</v>
      </c>
      <c r="G37" s="24"/>
      <c r="H37" s="24">
        <f t="shared" si="0"/>
        <v>16837.520000000233</v>
      </c>
      <c r="I37" s="29"/>
    </row>
    <row r="38" spans="3:11" ht="12.75" customHeight="1" thickBot="1" x14ac:dyDescent="0.25">
      <c r="C38" s="22" t="s">
        <v>48</v>
      </c>
      <c r="D38" s="26">
        <v>59116.460000000021</v>
      </c>
      <c r="E38" s="31">
        <v>291570.57</v>
      </c>
      <c r="F38" s="31">
        <v>286446.84000000003</v>
      </c>
      <c r="G38" s="24">
        <f>+E38</f>
        <v>291570.57</v>
      </c>
      <c r="H38" s="24">
        <f t="shared" si="0"/>
        <v>64240.19</v>
      </c>
      <c r="I38" s="29" t="s">
        <v>47</v>
      </c>
    </row>
    <row r="39" spans="3:11" ht="26.25" customHeight="1" thickBot="1" x14ac:dyDescent="0.25">
      <c r="C39" s="22" t="s">
        <v>46</v>
      </c>
      <c r="D39" s="26">
        <v>106418.26000000001</v>
      </c>
      <c r="E39" s="31">
        <v>553708.35</v>
      </c>
      <c r="F39" s="31">
        <v>543803.35</v>
      </c>
      <c r="G39" s="24">
        <v>430164.66</v>
      </c>
      <c r="H39" s="24">
        <f t="shared" si="0"/>
        <v>116323.26000000001</v>
      </c>
      <c r="I39" s="23" t="s">
        <v>45</v>
      </c>
      <c r="J39" s="8">
        <f>30887.79+46646.94</f>
        <v>77534.73000000001</v>
      </c>
      <c r="K39" s="30">
        <f>58785.8+22064.89+25567.57</f>
        <v>106418.26000000001</v>
      </c>
    </row>
    <row r="40" spans="3:11" ht="27" customHeight="1" thickBot="1" x14ac:dyDescent="0.25">
      <c r="C40" s="22" t="s">
        <v>44</v>
      </c>
      <c r="D40" s="26">
        <v>5080.4100000000035</v>
      </c>
      <c r="E40" s="25">
        <v>26634.06</v>
      </c>
      <c r="F40" s="25">
        <v>28896.36</v>
      </c>
      <c r="G40" s="24">
        <f>+E40</f>
        <v>26634.06</v>
      </c>
      <c r="H40" s="24">
        <f t="shared" si="0"/>
        <v>2818.1100000000042</v>
      </c>
      <c r="I40" s="23" t="s">
        <v>43</v>
      </c>
    </row>
    <row r="41" spans="3:11" ht="13.5" customHeight="1" thickBot="1" x14ac:dyDescent="0.25">
      <c r="C41" s="28" t="s">
        <v>42</v>
      </c>
      <c r="D41" s="26">
        <v>73709.570000000007</v>
      </c>
      <c r="E41" s="25">
        <v>321409.23</v>
      </c>
      <c r="F41" s="25">
        <v>310539.15999999997</v>
      </c>
      <c r="G41" s="24">
        <f>+E41</f>
        <v>321409.23</v>
      </c>
      <c r="H41" s="24">
        <f t="shared" si="0"/>
        <v>84579.640000000014</v>
      </c>
      <c r="I41" s="29"/>
    </row>
    <row r="42" spans="3:11" ht="13.5" customHeight="1" thickBot="1" x14ac:dyDescent="0.25">
      <c r="C42" s="22" t="s">
        <v>41</v>
      </c>
      <c r="D42" s="27">
        <v>14796.789999999994</v>
      </c>
      <c r="E42" s="25">
        <v>78501.240000000005</v>
      </c>
      <c r="F42" s="25">
        <v>77503.960000000006</v>
      </c>
      <c r="G42" s="24">
        <f>+E42</f>
        <v>78501.240000000005</v>
      </c>
      <c r="H42" s="24">
        <f t="shared" si="0"/>
        <v>15794.069999999992</v>
      </c>
      <c r="I42" s="23" t="s">
        <v>40</v>
      </c>
    </row>
    <row r="43" spans="3:11" ht="13.5" customHeight="1" thickBot="1" x14ac:dyDescent="0.25">
      <c r="C43" s="22" t="s">
        <v>39</v>
      </c>
      <c r="D43" s="27">
        <v>11424.07</v>
      </c>
      <c r="E43" s="25">
        <v>121335.01</v>
      </c>
      <c r="F43" s="25">
        <v>117287.86</v>
      </c>
      <c r="G43" s="24">
        <f>+E43</f>
        <v>121335.01</v>
      </c>
      <c r="H43" s="24">
        <f t="shared" si="0"/>
        <v>15471.219999999987</v>
      </c>
      <c r="I43" s="23"/>
    </row>
    <row r="44" spans="3:11" ht="13.5" customHeight="1" thickBot="1" x14ac:dyDescent="0.25">
      <c r="C44" s="28" t="s">
        <v>38</v>
      </c>
      <c r="D44" s="27">
        <v>62607.320000000036</v>
      </c>
      <c r="E44" s="25">
        <v>196947.17</v>
      </c>
      <c r="F44" s="25">
        <v>191810.73</v>
      </c>
      <c r="G44" s="24">
        <f>+E44</f>
        <v>196947.17</v>
      </c>
      <c r="H44" s="24">
        <f t="shared" si="0"/>
        <v>67743.760000000038</v>
      </c>
      <c r="I44" s="23"/>
      <c r="J44" s="8">
        <f>4942.25+9857.13</f>
        <v>14799.38</v>
      </c>
      <c r="K44" s="8">
        <f>20859.63+41747.69</f>
        <v>62607.320000000007</v>
      </c>
    </row>
    <row r="45" spans="3:11" ht="13.5" hidden="1" customHeight="1" thickBot="1" x14ac:dyDescent="0.25">
      <c r="C45" s="22" t="s">
        <v>37</v>
      </c>
      <c r="D45" s="26">
        <v>0</v>
      </c>
      <c r="E45" s="25"/>
      <c r="F45" s="25"/>
      <c r="G45" s="24"/>
      <c r="H45" s="24">
        <f t="shared" si="0"/>
        <v>0</v>
      </c>
      <c r="I45" s="23"/>
    </row>
    <row r="46" spans="3:11" s="19" customFormat="1" ht="13.5" customHeight="1" thickBot="1" x14ac:dyDescent="0.25">
      <c r="C46" s="22" t="s">
        <v>36</v>
      </c>
      <c r="D46" s="21">
        <f>SUM(D35:D45)</f>
        <v>938789.16000000027</v>
      </c>
      <c r="E46" s="21">
        <f>SUM(E35:E45)</f>
        <v>4625398.5</v>
      </c>
      <c r="F46" s="21">
        <f>SUM(F35:F45)</f>
        <v>4538124.8600000003</v>
      </c>
      <c r="G46" s="21">
        <f>SUM(G35:G45)</f>
        <v>4441069.57</v>
      </c>
      <c r="H46" s="21">
        <f>SUM(H35:H45)</f>
        <v>1026062.8000000004</v>
      </c>
      <c r="I46" s="20"/>
    </row>
    <row r="47" spans="3:11" ht="13.5" customHeight="1" thickBot="1" x14ac:dyDescent="0.25">
      <c r="C47" s="60" t="s">
        <v>35</v>
      </c>
      <c r="D47" s="60"/>
      <c r="E47" s="60"/>
      <c r="F47" s="60"/>
      <c r="G47" s="60"/>
      <c r="H47" s="60"/>
      <c r="I47" s="60"/>
    </row>
    <row r="48" spans="3:11" ht="42" customHeight="1" thickBot="1" x14ac:dyDescent="0.25">
      <c r="C48" s="18" t="s">
        <v>34</v>
      </c>
      <c r="D48" s="46" t="s">
        <v>33</v>
      </c>
      <c r="E48" s="47"/>
      <c r="F48" s="47"/>
      <c r="G48" s="47"/>
      <c r="H48" s="48"/>
      <c r="I48" s="17" t="s">
        <v>32</v>
      </c>
    </row>
    <row r="49" spans="3:8" ht="17.25" customHeight="1" x14ac:dyDescent="0.3">
      <c r="C49" s="16" t="s">
        <v>31</v>
      </c>
      <c r="D49" s="16"/>
      <c r="E49" s="16"/>
      <c r="F49" s="16"/>
      <c r="G49" s="16"/>
      <c r="H49" s="15">
        <f>+H32+H46</f>
        <v>2750059.67</v>
      </c>
    </row>
    <row r="50" spans="3:8" ht="12" customHeight="1" x14ac:dyDescent="0.25">
      <c r="C50" s="14" t="s">
        <v>30</v>
      </c>
      <c r="D50" s="14"/>
      <c r="F50" s="13"/>
      <c r="G50" s="13"/>
      <c r="H50" s="13"/>
    </row>
    <row r="51" spans="3:8" ht="12.75" customHeight="1" x14ac:dyDescent="0.2">
      <c r="C51" s="12" t="s">
        <v>29</v>
      </c>
    </row>
    <row r="52" spans="3:8" x14ac:dyDescent="0.2">
      <c r="C52" s="8"/>
      <c r="D52" s="8"/>
      <c r="E52" s="8"/>
      <c r="F52" s="8"/>
      <c r="G52" s="8"/>
      <c r="H52" s="8"/>
    </row>
    <row r="53" spans="3:8" x14ac:dyDescent="0.2">
      <c r="D53" s="10"/>
      <c r="E53" s="10"/>
      <c r="F53" s="10"/>
      <c r="G53" s="10"/>
      <c r="H53" s="10"/>
    </row>
    <row r="54" spans="3:8" x14ac:dyDescent="0.2">
      <c r="D54" s="11"/>
    </row>
    <row r="55" spans="3:8" x14ac:dyDescent="0.2">
      <c r="H55" s="10"/>
    </row>
  </sheetData>
  <mergeCells count="10">
    <mergeCell ref="D48:H48"/>
    <mergeCell ref="I27:I31"/>
    <mergeCell ref="C26:I26"/>
    <mergeCell ref="C33:I33"/>
    <mergeCell ref="C21:I21"/>
    <mergeCell ref="C22:I22"/>
    <mergeCell ref="C23:I23"/>
    <mergeCell ref="C24:I24"/>
    <mergeCell ref="I35:I36"/>
    <mergeCell ref="C47:I4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4"/>
  <sheetViews>
    <sheetView topLeftCell="A23" zoomScaleNormal="100" zoomScaleSheetLayoutView="120" workbookViewId="0">
      <selection activeCell="H23" sqref="H23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9" width="15.140625" customWidth="1"/>
  </cols>
  <sheetData>
    <row r="13" spans="1:9" x14ac:dyDescent="0.25">
      <c r="A13" s="61" t="s">
        <v>28</v>
      </c>
      <c r="B13" s="61"/>
      <c r="C13" s="61"/>
      <c r="D13" s="61"/>
      <c r="E13" s="61"/>
      <c r="F13" s="61"/>
      <c r="G13" s="61"/>
      <c r="H13" s="61"/>
      <c r="I13" s="61"/>
    </row>
    <row r="14" spans="1:9" x14ac:dyDescent="0.25">
      <c r="A14" s="61" t="s">
        <v>27</v>
      </c>
      <c r="B14" s="61"/>
      <c r="C14" s="61"/>
      <c r="D14" s="61"/>
      <c r="E14" s="61"/>
      <c r="F14" s="61"/>
      <c r="G14" s="61"/>
      <c r="H14" s="61"/>
      <c r="I14" s="61"/>
    </row>
    <row r="15" spans="1:9" x14ac:dyDescent="0.25">
      <c r="A15" s="61" t="s">
        <v>26</v>
      </c>
      <c r="B15" s="61"/>
      <c r="C15" s="61"/>
      <c r="D15" s="61"/>
      <c r="E15" s="61"/>
      <c r="F15" s="61"/>
      <c r="G15" s="61"/>
      <c r="H15" s="61"/>
      <c r="I15" s="61"/>
    </row>
    <row r="16" spans="1:9" ht="60" x14ac:dyDescent="0.25">
      <c r="A16" s="6" t="s">
        <v>25</v>
      </c>
      <c r="B16" s="6" t="s">
        <v>24</v>
      </c>
      <c r="C16" s="6" t="s">
        <v>23</v>
      </c>
      <c r="D16" s="6" t="s">
        <v>22</v>
      </c>
      <c r="E16" s="6" t="s">
        <v>21</v>
      </c>
      <c r="F16" s="7" t="s">
        <v>20</v>
      </c>
      <c r="G16" s="7" t="s">
        <v>19</v>
      </c>
      <c r="H16" s="6" t="s">
        <v>18</v>
      </c>
      <c r="I16" s="6" t="s">
        <v>17</v>
      </c>
    </row>
    <row r="17" spans="1:9" x14ac:dyDescent="0.25">
      <c r="A17" s="5" t="s">
        <v>16</v>
      </c>
      <c r="B17" s="4">
        <v>239.48637000000008</v>
      </c>
      <c r="C17" s="4"/>
      <c r="D17" s="4">
        <v>508.84649999999999</v>
      </c>
      <c r="E17" s="4">
        <v>499.76274999999998</v>
      </c>
      <c r="F17" s="4">
        <v>11.845000000000001</v>
      </c>
      <c r="G17" s="4">
        <v>448.06126</v>
      </c>
      <c r="H17" s="4">
        <v>105.95858</v>
      </c>
      <c r="I17" s="4">
        <f>B17+D17+F17-G17</f>
        <v>312.11661000000009</v>
      </c>
    </row>
    <row r="19" spans="1:9" x14ac:dyDescent="0.25">
      <c r="A19" t="s">
        <v>15</v>
      </c>
    </row>
    <row r="20" spans="1:9" x14ac:dyDescent="0.25">
      <c r="A20" s="3" t="s">
        <v>14</v>
      </c>
    </row>
    <row r="21" spans="1:9" x14ac:dyDescent="0.25">
      <c r="A21" s="1" t="s">
        <v>13</v>
      </c>
    </row>
    <row r="22" spans="1:9" x14ac:dyDescent="0.25">
      <c r="A22" s="2" t="s">
        <v>12</v>
      </c>
    </row>
    <row r="23" spans="1:9" x14ac:dyDescent="0.25">
      <c r="A23" s="1" t="s">
        <v>11</v>
      </c>
    </row>
    <row r="24" spans="1:9" x14ac:dyDescent="0.25">
      <c r="A24" s="1" t="s">
        <v>10</v>
      </c>
    </row>
    <row r="25" spans="1:9" x14ac:dyDescent="0.25">
      <c r="A25" s="1" t="s">
        <v>9</v>
      </c>
    </row>
    <row r="26" spans="1:9" x14ac:dyDescent="0.25">
      <c r="A26" s="1" t="s">
        <v>8</v>
      </c>
    </row>
    <row r="27" spans="1:9" x14ac:dyDescent="0.25">
      <c r="A27" s="1" t="s">
        <v>7</v>
      </c>
    </row>
    <row r="28" spans="1:9" x14ac:dyDescent="0.25">
      <c r="A28" s="1" t="s">
        <v>6</v>
      </c>
    </row>
    <row r="29" spans="1:9" x14ac:dyDescent="0.25">
      <c r="A29" s="1" t="s">
        <v>5</v>
      </c>
    </row>
    <row r="30" spans="1:9" x14ac:dyDescent="0.25">
      <c r="A30" s="1" t="s">
        <v>4</v>
      </c>
    </row>
    <row r="31" spans="1:9" x14ac:dyDescent="0.25">
      <c r="A31" s="1" t="s">
        <v>3</v>
      </c>
    </row>
    <row r="32" spans="1:9" x14ac:dyDescent="0.25">
      <c r="A32" s="1" t="s">
        <v>2</v>
      </c>
    </row>
    <row r="33" spans="1:1" x14ac:dyDescent="0.25">
      <c r="A33" s="1" t="s">
        <v>1</v>
      </c>
    </row>
    <row r="34" spans="1:1" x14ac:dyDescent="0.25">
      <c r="A34" s="1" t="s">
        <v>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Молодцова11</vt:lpstr>
      <vt:lpstr>Молодцова 11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2018-04-02T10:35:25Z</dcterms:created>
  <dcterms:modified xsi:type="dcterms:W3CDTF">2018-04-03T12:21:13Z</dcterms:modified>
</cp:coreProperties>
</file>