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15 2" sheetId="2" r:id="rId1"/>
    <sheet name="Молодцова 15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K26" i="2"/>
  <c r="H27" i="2"/>
  <c r="K27" i="2"/>
  <c r="H28" i="2"/>
  <c r="K28" i="2"/>
  <c r="H29" i="2"/>
  <c r="K29" i="2"/>
  <c r="H30" i="2"/>
  <c r="K30" i="2"/>
  <c r="D31" i="2"/>
  <c r="E31" i="2"/>
  <c r="F31" i="2"/>
  <c r="G31" i="2"/>
  <c r="H31" i="2"/>
  <c r="D34" i="2"/>
  <c r="J34" i="2" s="1"/>
  <c r="G34" i="2"/>
  <c r="H34" i="2"/>
  <c r="H45" i="2" s="1"/>
  <c r="H48" i="2" s="1"/>
  <c r="K34" i="2"/>
  <c r="H35" i="2"/>
  <c r="H36" i="2"/>
  <c r="H37" i="2"/>
  <c r="G38" i="2"/>
  <c r="H38" i="2"/>
  <c r="H39" i="2"/>
  <c r="J39" i="2"/>
  <c r="K39" i="2"/>
  <c r="G40" i="2"/>
  <c r="H40" i="2"/>
  <c r="G41" i="2"/>
  <c r="H41" i="2"/>
  <c r="J41" i="2"/>
  <c r="G42" i="2"/>
  <c r="H42" i="2"/>
  <c r="J42" i="2"/>
  <c r="K42" i="2"/>
  <c r="D43" i="2"/>
  <c r="G43" i="2"/>
  <c r="H43" i="2"/>
  <c r="G44" i="2"/>
  <c r="H44" i="2"/>
  <c r="E45" i="2"/>
  <c r="F45" i="2"/>
  <c r="G45" i="2"/>
  <c r="I8" i="1"/>
  <c r="D45" i="2" l="1"/>
</calcChain>
</file>

<file path=xl/sharedStrings.xml><?xml version="1.0" encoding="utf-8"?>
<sst xmlns="http://schemas.openxmlformats.org/spreadsheetml/2006/main" count="75" uniqueCount="67">
  <si>
    <t>ремонт и герметизация стыков стеновых панелей - 466.50 т.р.</t>
  </si>
  <si>
    <t>смена прокладок на общедомовом приборе учета ХВС - 0.03 т.р.</t>
  </si>
  <si>
    <t>прочее -1.73 т.р.</t>
  </si>
  <si>
    <t>смена стекол  - 0.84 т.р.</t>
  </si>
  <si>
    <t>работы по электрике - 6.42 т.р.</t>
  </si>
  <si>
    <t>изготовление и установка скамейки - 1.62 т.р.</t>
  </si>
  <si>
    <t>изготовление и установка решетки на подвальные окна - 6.98 т.р.</t>
  </si>
  <si>
    <t>изготовление и установка жалюзийных решеток  - 2.96 т.р.</t>
  </si>
  <si>
    <t>ремонт лифтового оборудования - 76.26т.р.</t>
  </si>
  <si>
    <t>ремонт ЦО - 0,98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</si>
  <si>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564.32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</si>
  <si>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</si>
  <si>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</si>
  <si>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</si>
  <si>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</si>
  <si>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</si>
  <si>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</si>
  <si>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</si>
  <si>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</si>
  <si>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</si>
  <si>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</si>
  <si>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15/2 по ул. Молодцова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</si>
  <si>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</si>
  <si>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</si>
  <si>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</si>
  <si>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</si>
  <si>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</si>
  <si>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</si>
  <si>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</si>
  <si>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</si>
  <si>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</si>
  <si>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</si>
  <si>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</si>
  <si>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</si>
  <si>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</si>
  <si>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</si>
  <si>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</si>
  <si>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</si>
  <si>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</si>
  <si>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</si>
  <si>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</si>
  <si>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</si>
  <si>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</si>
  <si>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</si>
  <si>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</si>
  <si>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Н/2008-23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</si>
  <si>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</si>
  <si>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</si>
  <si>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</si>
  <si>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</si>
  <si>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</si>
  <si>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</si>
  <si>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</si>
  <si>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</si>
  <si>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</si>
  <si>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</si>
  <si>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</si>
  <si>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</si>
  <si>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</si>
  <si>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</si>
  <si>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</si>
  <si>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</si>
  <si>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</si>
  <si>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</si>
  <si>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</si>
  <si>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</si>
  <si>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15/2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</si>
</sst>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1" applyFill="1"/>
    <xf numFmtId="0" fontId="8" fillId="0" borderId="0" xfId="1" applyFont="1" applyFill="1"/>
    <xf numFmtId="4" fontId="8" fillId="0" borderId="0" xfId="1" applyNumberFormat="1" applyFont="1" applyFill="1"/>
    <xf numFmtId="4" fontId="7" fillId="0" borderId="0" xfId="1" applyNumberFormat="1" applyFill="1"/>
    <xf numFmtId="0" fontId="9" fillId="0" borderId="0" xfId="1" applyFont="1" applyFill="1"/>
    <xf numFmtId="0" fontId="10" fillId="0" borderId="0" xfId="1" applyFont="1" applyFill="1"/>
    <xf numFmtId="4" fontId="11" fillId="0" borderId="0" xfId="1" applyNumberFormat="1" applyFont="1" applyFill="1"/>
    <xf numFmtId="0" fontId="12" fillId="0" borderId="0" xfId="1" applyFont="1" applyFill="1"/>
    <xf numFmtId="0" fontId="9" fillId="0" borderId="2" xfId="1" applyFont="1" applyFill="1" applyBorder="1" applyAlignment="1">
      <alignment horizontal="center" vertical="top" wrapText="1"/>
    </xf>
    <xf numFmtId="0" fontId="7" fillId="0" borderId="3" xfId="1" applyFill="1" applyBorder="1" applyAlignment="1">
      <alignment horizontal="center" vertical="top" wrapText="1"/>
    </xf>
    <xf numFmtId="0" fontId="7" fillId="0" borderId="4" xfId="1" applyFill="1" applyBorder="1" applyAlignment="1">
      <alignment horizontal="center" vertical="top" wrapText="1"/>
    </xf>
    <xf numFmtId="4" fontId="8" fillId="0" borderId="5" xfId="1" applyNumberFormat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 vertical="top" wrapText="1"/>
    </xf>
    <xf numFmtId="0" fontId="7" fillId="0" borderId="0" xfId="1" applyFont="1" applyFill="1"/>
    <xf numFmtId="0" fontId="13" fillId="0" borderId="7" xfId="1" applyFont="1" applyFill="1" applyBorder="1" applyAlignment="1">
      <alignment horizontal="center" vertical="top" wrapText="1"/>
    </xf>
    <xf numFmtId="4" fontId="13" fillId="0" borderId="7" xfId="1" applyNumberFormat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4" fontId="14" fillId="0" borderId="3" xfId="1" applyNumberFormat="1" applyFont="1" applyFill="1" applyBorder="1" applyAlignment="1">
      <alignment vertical="top" wrapText="1"/>
    </xf>
    <xf numFmtId="4" fontId="14" fillId="0" borderId="7" xfId="1" applyNumberFormat="1" applyFont="1" applyFill="1" applyBorder="1" applyAlignment="1">
      <alignment vertical="top" wrapText="1"/>
    </xf>
    <xf numFmtId="4" fontId="8" fillId="0" borderId="7" xfId="1" applyNumberFormat="1" applyFont="1" applyFill="1" applyBorder="1" applyAlignment="1">
      <alignment vertical="top" wrapText="1"/>
    </xf>
    <xf numFmtId="4" fontId="8" fillId="0" borderId="7" xfId="1" applyNumberFormat="1" applyFont="1" applyFill="1" applyBorder="1" applyAlignment="1">
      <alignment horizontal="right" vertical="top" wrapText="1"/>
    </xf>
    <xf numFmtId="0" fontId="13" fillId="0" borderId="8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center" vertical="top" wrapText="1"/>
    </xf>
    <xf numFmtId="0" fontId="16" fillId="0" borderId="8" xfId="1" applyFont="1" applyFill="1" applyBorder="1" applyAlignment="1">
      <alignment horizontal="center" vertical="top" wrapText="1"/>
    </xf>
    <xf numFmtId="2" fontId="7" fillId="0" borderId="0" xfId="1" applyNumberFormat="1" applyFill="1"/>
    <xf numFmtId="4" fontId="9" fillId="0" borderId="7" xfId="1" applyNumberFormat="1" applyFont="1" applyFill="1" applyBorder="1" applyAlignment="1">
      <alignment horizontal="right" vertical="top" wrapText="1"/>
    </xf>
    <xf numFmtId="0" fontId="17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right" vertical="top" wrapText="1"/>
    </xf>
    <xf numFmtId="0" fontId="16" fillId="0" borderId="10" xfId="1" applyFont="1" applyFill="1" applyBorder="1" applyAlignment="1">
      <alignment horizontal="center" vertical="top" wrapText="1"/>
    </xf>
    <xf numFmtId="0" fontId="16" fillId="0" borderId="7" xfId="1" applyFont="1" applyFill="1" applyBorder="1" applyAlignment="1">
      <alignment horizontal="center" vertical="top" wrapText="1"/>
    </xf>
    <xf numFmtId="0" fontId="18" fillId="0" borderId="3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3" fillId="0" borderId="10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  <xf numFmtId="0" fontId="19" fillId="0" borderId="13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1" fillId="0" borderId="0" xfId="1" applyFont="1" applyFill="1" applyBorder="1"/>
    <xf numFmtId="0" fontId="13" fillId="0" borderId="0" xfId="1" applyFont="1" applyFill="1" applyAlignment="1">
      <alignment horizontal="center"/>
    </xf>
    <xf numFmtId="0" fontId="21" fillId="0" borderId="3" xfId="1" applyFont="1" applyFill="1" applyBorder="1"/>
    <xf numFmtId="0" fontId="21" fillId="0" borderId="4" xfId="1" applyFont="1" applyFill="1" applyBorder="1"/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21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2" zoomScaleNormal="100" workbookViewId="0">
      <selection activeCell="C22" sqref="C22:I22"/>
    </sheetView>
  </sheetViews>
  <sheetFormatPr defaultRowHeight="12.75" x14ac:dyDescent="0.2"/>
  <cols>
    <col min="1" max="1" width="3.42578125" style="24" hidden="1" customWidth="1"/>
    <col min="2" max="2" width="9.140625" style="24" hidden="1" customWidth="1"/>
    <col min="3" max="3" width="28.85546875" style="25" customWidth="1"/>
    <col min="4" max="4" width="12.7109375" style="25" customWidth="1"/>
    <col min="5" max="5" width="11.85546875" style="25" customWidth="1"/>
    <col min="6" max="6" width="13.28515625" style="25" customWidth="1"/>
    <col min="7" max="7" width="11.85546875" style="25" customWidth="1"/>
    <col min="8" max="8" width="13.140625" style="25" customWidth="1"/>
    <col min="9" max="9" width="24.140625" style="25" customWidth="1"/>
    <col min="10" max="10" width="0" style="24" hidden="1" customWidth="1"/>
    <col min="11" max="11" width="9.5703125" style="24" hidden="1" customWidth="1"/>
    <col min="12" max="16384" width="9.140625" style="24"/>
  </cols>
  <sheetData>
    <row r="1" spans="3:9" ht="12.75" hidden="1" customHeight="1" x14ac:dyDescent="0.2">
      <c r="C1" s="75"/>
      <c r="D1" s="75"/>
      <c r="E1" s="75"/>
      <c r="F1" s="75"/>
      <c r="G1" s="75"/>
      <c r="H1" s="75"/>
      <c r="I1" s="75"/>
    </row>
    <row r="2" spans="3:9" ht="13.5" hidden="1" customHeight="1" thickBot="1" x14ac:dyDescent="0.25">
      <c r="C2" s="75"/>
      <c r="D2" s="75"/>
      <c r="E2" s="75" t="s">
        <v>65</v>
      </c>
      <c r="F2" s="75"/>
      <c r="G2" s="75"/>
      <c r="H2" s="75"/>
      <c r="I2" s="75"/>
    </row>
    <row r="3" spans="3:9" ht="13.5" hidden="1" customHeight="1" thickBot="1" x14ac:dyDescent="0.25">
      <c r="C3" s="74"/>
      <c r="D3" s="73"/>
      <c r="E3" s="72"/>
      <c r="F3" s="72"/>
      <c r="G3" s="72"/>
      <c r="H3" s="72"/>
      <c r="I3" s="71"/>
    </row>
    <row r="4" spans="3:9" ht="12.75" hidden="1" customHeight="1" x14ac:dyDescent="0.2">
      <c r="C4" s="70"/>
      <c r="D4" s="70"/>
      <c r="E4" s="69"/>
      <c r="F4" s="69"/>
      <c r="G4" s="69"/>
      <c r="H4" s="69"/>
      <c r="I4" s="69"/>
    </row>
    <row r="5" spans="3:9" ht="12.75" customHeight="1" x14ac:dyDescent="0.2">
      <c r="C5" s="70"/>
      <c r="D5" s="70"/>
      <c r="E5" s="69"/>
      <c r="F5" s="69"/>
      <c r="G5" s="69"/>
      <c r="H5" s="69"/>
      <c r="I5" s="69"/>
    </row>
    <row r="6" spans="3:9" ht="12.75" customHeight="1" x14ac:dyDescent="0.2">
      <c r="C6" s="70"/>
      <c r="D6" s="70"/>
      <c r="E6" s="69"/>
      <c r="F6" s="69"/>
      <c r="G6" s="69"/>
      <c r="H6" s="69"/>
      <c r="I6" s="69"/>
    </row>
    <row r="7" spans="3:9" ht="12.75" customHeight="1" x14ac:dyDescent="0.2">
      <c r="C7" s="70"/>
      <c r="D7" s="70"/>
      <c r="E7" s="69"/>
      <c r="F7" s="69"/>
      <c r="G7" s="69"/>
      <c r="H7" s="69"/>
      <c r="I7" s="69"/>
    </row>
    <row r="8" spans="3:9" ht="12.75" customHeight="1" x14ac:dyDescent="0.2">
      <c r="C8" s="70"/>
      <c r="D8" s="70"/>
      <c r="E8" s="69"/>
      <c r="F8" s="69"/>
      <c r="G8" s="69"/>
      <c r="H8" s="69"/>
      <c r="I8" s="69"/>
    </row>
    <row r="9" spans="3:9" ht="12.75" customHeight="1" x14ac:dyDescent="0.2">
      <c r="C9" s="70"/>
      <c r="D9" s="70"/>
      <c r="E9" s="69"/>
      <c r="F9" s="69"/>
      <c r="G9" s="69"/>
      <c r="H9" s="69"/>
      <c r="I9" s="69"/>
    </row>
    <row r="10" spans="3:9" ht="12.75" customHeight="1" x14ac:dyDescent="0.2">
      <c r="C10" s="70"/>
      <c r="D10" s="70"/>
      <c r="E10" s="69"/>
      <c r="F10" s="69"/>
      <c r="G10" s="69"/>
      <c r="H10" s="69"/>
      <c r="I10" s="69"/>
    </row>
    <row r="11" spans="3:9" ht="12.75" customHeight="1" x14ac:dyDescent="0.2">
      <c r="C11" s="70"/>
      <c r="D11" s="70"/>
      <c r="E11" s="69"/>
      <c r="F11" s="69"/>
      <c r="G11" s="69"/>
      <c r="H11" s="69"/>
      <c r="I11" s="69"/>
    </row>
    <row r="12" spans="3:9" ht="12.75" customHeight="1" x14ac:dyDescent="0.2">
      <c r="C12" s="70"/>
      <c r="D12" s="70"/>
      <c r="E12" s="69"/>
      <c r="F12" s="69"/>
      <c r="G12" s="69"/>
      <c r="H12" s="69"/>
      <c r="I12" s="69"/>
    </row>
    <row r="13" spans="3:9" ht="12.75" customHeight="1" x14ac:dyDescent="0.2">
      <c r="C13" s="70"/>
      <c r="D13" s="70"/>
      <c r="E13" s="69"/>
      <c r="F13" s="69"/>
      <c r="G13" s="69"/>
      <c r="H13" s="69"/>
      <c r="I13" s="69"/>
    </row>
    <row r="14" spans="3:9" ht="12.75" customHeight="1" x14ac:dyDescent="0.2">
      <c r="C14" s="70"/>
      <c r="D14" s="70"/>
      <c r="E14" s="69"/>
      <c r="F14" s="69"/>
      <c r="G14" s="69"/>
      <c r="H14" s="69"/>
      <c r="I14" s="69"/>
    </row>
    <row r="15" spans="3:9" ht="12.75" customHeight="1" x14ac:dyDescent="0.2">
      <c r="C15" s="70"/>
      <c r="D15" s="70"/>
      <c r="E15" s="69"/>
      <c r="F15" s="69"/>
      <c r="G15" s="69"/>
      <c r="H15" s="69"/>
      <c r="I15" s="69"/>
    </row>
    <row r="16" spans="3:9" ht="12.75" customHeight="1" x14ac:dyDescent="0.2">
      <c r="C16" s="70"/>
      <c r="D16" s="70"/>
      <c r="E16" s="69"/>
      <c r="F16" s="69"/>
      <c r="G16" s="69"/>
      <c r="H16" s="69"/>
      <c r="I16" s="69"/>
    </row>
    <row r="17" spans="3:11" ht="12.75" customHeight="1" x14ac:dyDescent="0.2">
      <c r="C17" s="70"/>
      <c r="D17" s="70"/>
      <c r="E17" s="69"/>
      <c r="F17" s="69"/>
      <c r="G17" s="69"/>
      <c r="H17" s="69"/>
      <c r="I17" s="69"/>
    </row>
    <row r="18" spans="3:11" ht="12.75" customHeight="1" x14ac:dyDescent="0.2">
      <c r="C18" s="70"/>
      <c r="D18" s="70"/>
      <c r="E18" s="69"/>
      <c r="F18" s="69"/>
      <c r="G18" s="69"/>
      <c r="H18" s="69"/>
      <c r="I18" s="69"/>
    </row>
    <row r="19" spans="3:11" ht="12.75" customHeight="1" x14ac:dyDescent="0.2">
      <c r="C19" s="70"/>
      <c r="D19" s="70"/>
      <c r="E19" s="69"/>
      <c r="F19" s="69"/>
      <c r="G19" s="69"/>
      <c r="H19" s="69"/>
      <c r="I19" s="69"/>
    </row>
    <row r="20" spans="3:11" ht="14.25" x14ac:dyDescent="0.2">
      <c r="C20" s="68" t="s">
        <v>64</v>
      </c>
      <c r="D20" s="68"/>
      <c r="E20" s="68"/>
      <c r="F20" s="68"/>
      <c r="G20" s="68"/>
      <c r="H20" s="68"/>
      <c r="I20" s="68"/>
    </row>
    <row r="21" spans="3:11" x14ac:dyDescent="0.2">
      <c r="C21" s="67" t="s">
        <v>63</v>
      </c>
      <c r="D21" s="67"/>
      <c r="E21" s="67"/>
      <c r="F21" s="67"/>
      <c r="G21" s="67"/>
      <c r="H21" s="67"/>
      <c r="I21" s="67"/>
    </row>
    <row r="22" spans="3:11" x14ac:dyDescent="0.2">
      <c r="C22" s="67" t="s">
        <v>66</v>
      </c>
      <c r="D22" s="67"/>
      <c r="E22" s="67"/>
      <c r="F22" s="67"/>
      <c r="G22" s="67"/>
      <c r="H22" s="67"/>
      <c r="I22" s="67"/>
    </row>
    <row r="23" spans="3:11" ht="6" customHeight="1" thickBot="1" x14ac:dyDescent="0.25">
      <c r="C23" s="66"/>
      <c r="D23" s="66"/>
      <c r="E23" s="66"/>
      <c r="F23" s="66"/>
      <c r="G23" s="66"/>
      <c r="H23" s="66"/>
      <c r="I23" s="66"/>
    </row>
    <row r="24" spans="3:11" ht="51.75" customHeight="1" thickBot="1" x14ac:dyDescent="0.25">
      <c r="C24" s="55" t="s">
        <v>53</v>
      </c>
      <c r="D24" s="58" t="s">
        <v>52</v>
      </c>
      <c r="E24" s="57" t="s">
        <v>51</v>
      </c>
      <c r="F24" s="57" t="s">
        <v>50</v>
      </c>
      <c r="G24" s="57" t="s">
        <v>49</v>
      </c>
      <c r="H24" s="57" t="s">
        <v>48</v>
      </c>
      <c r="I24" s="58" t="s">
        <v>62</v>
      </c>
    </row>
    <row r="25" spans="3:11" ht="13.5" customHeight="1" thickBot="1" x14ac:dyDescent="0.25">
      <c r="C25" s="65" t="s">
        <v>61</v>
      </c>
      <c r="D25" s="59"/>
      <c r="E25" s="59"/>
      <c r="F25" s="59"/>
      <c r="G25" s="59"/>
      <c r="H25" s="59"/>
      <c r="I25" s="64"/>
    </row>
    <row r="26" spans="3:11" ht="13.5" customHeight="1" thickBot="1" x14ac:dyDescent="0.25">
      <c r="C26" s="41" t="s">
        <v>60</v>
      </c>
      <c r="D26" s="46">
        <v>468921.25</v>
      </c>
      <c r="E26" s="44">
        <v>1730224.1</v>
      </c>
      <c r="F26" s="44">
        <v>1795218.98</v>
      </c>
      <c r="G26" s="44">
        <v>1564865.62</v>
      </c>
      <c r="H26" s="44">
        <f>+D26+E26-F26</f>
        <v>403926.37000000011</v>
      </c>
      <c r="I26" s="63" t="s">
        <v>59</v>
      </c>
      <c r="K26" s="50">
        <f>201052.17+267869.08</f>
        <v>468921.25</v>
      </c>
    </row>
    <row r="27" spans="3:11" ht="13.5" customHeight="1" thickBot="1" x14ac:dyDescent="0.25">
      <c r="C27" s="41" t="s">
        <v>58</v>
      </c>
      <c r="D27" s="46">
        <v>176066.25000000012</v>
      </c>
      <c r="E27" s="45">
        <v>850851.23</v>
      </c>
      <c r="F27" s="45">
        <v>813845.27</v>
      </c>
      <c r="G27" s="44">
        <v>751316.53</v>
      </c>
      <c r="H27" s="44">
        <f>+D27+E27-F27</f>
        <v>213072.21000000008</v>
      </c>
      <c r="I27" s="62"/>
      <c r="K27" s="50">
        <f>58756.64+118644.55-1334.94</f>
        <v>176066.25</v>
      </c>
    </row>
    <row r="28" spans="3:11" ht="13.5" customHeight="1" thickBot="1" x14ac:dyDescent="0.25">
      <c r="C28" s="41" t="s">
        <v>57</v>
      </c>
      <c r="D28" s="46">
        <v>91664.1700000001</v>
      </c>
      <c r="E28" s="45">
        <v>426452.31</v>
      </c>
      <c r="F28" s="45">
        <v>436487.75</v>
      </c>
      <c r="G28" s="44">
        <v>475566.85</v>
      </c>
      <c r="H28" s="44">
        <f>+D28+E28-F28</f>
        <v>81628.730000000098</v>
      </c>
      <c r="I28" s="62"/>
      <c r="K28" s="24">
        <f>2074.76+68593.85-3035.86+24031.42</f>
        <v>91664.17</v>
      </c>
    </row>
    <row r="29" spans="3:11" ht="13.5" customHeight="1" thickBot="1" x14ac:dyDescent="0.25">
      <c r="C29" s="41" t="s">
        <v>56</v>
      </c>
      <c r="D29" s="46">
        <v>54302.239999999874</v>
      </c>
      <c r="E29" s="45">
        <v>301657.03000000003</v>
      </c>
      <c r="F29" s="45">
        <v>290808.09000000003</v>
      </c>
      <c r="G29" s="44">
        <v>316833.69</v>
      </c>
      <c r="H29" s="44">
        <f>+D29+E29-F29</f>
        <v>65151.179999999877</v>
      </c>
      <c r="I29" s="62"/>
      <c r="K29" s="24">
        <f>16561-181.35+6192.57+24723.6-1064.84+8071.31-0.05</f>
        <v>54302.239999999998</v>
      </c>
    </row>
    <row r="30" spans="3:11" ht="13.5" customHeight="1" thickBot="1" x14ac:dyDescent="0.25">
      <c r="C30" s="41" t="s">
        <v>55</v>
      </c>
      <c r="D30" s="46">
        <v>1666.75</v>
      </c>
      <c r="E30" s="45">
        <v>38843.370000000003</v>
      </c>
      <c r="F30" s="45">
        <v>37161.06</v>
      </c>
      <c r="G30" s="44"/>
      <c r="H30" s="44">
        <f>+D30+E30-F30</f>
        <v>3349.0600000000049</v>
      </c>
      <c r="I30" s="61"/>
      <c r="K30" s="24">
        <f>661.81-1752.25+824.71-6.38+1818.42+71.9+53.09-4.55</f>
        <v>1666.75</v>
      </c>
    </row>
    <row r="31" spans="3:11" ht="13.5" customHeight="1" thickBot="1" x14ac:dyDescent="0.25">
      <c r="C31" s="41" t="s">
        <v>31</v>
      </c>
      <c r="D31" s="40">
        <f>SUM(D26:D30)</f>
        <v>792620.66</v>
      </c>
      <c r="E31" s="40">
        <f>SUM(E26:E30)</f>
        <v>3348028.04</v>
      </c>
      <c r="F31" s="40">
        <f>SUM(F26:F30)</f>
        <v>3373521.15</v>
      </c>
      <c r="G31" s="40">
        <f>SUM(G26:G30)</f>
        <v>3108582.6900000004</v>
      </c>
      <c r="H31" s="40">
        <f>SUM(H26:H30)</f>
        <v>767127.55000000028</v>
      </c>
      <c r="I31" s="60"/>
    </row>
    <row r="32" spans="3:11" ht="13.5" customHeight="1" thickBot="1" x14ac:dyDescent="0.25">
      <c r="C32" s="59" t="s">
        <v>54</v>
      </c>
      <c r="D32" s="59"/>
      <c r="E32" s="59"/>
      <c r="F32" s="59"/>
      <c r="G32" s="59"/>
      <c r="H32" s="59"/>
      <c r="I32" s="59"/>
    </row>
    <row r="33" spans="3:11" ht="46.5" customHeight="1" thickBot="1" x14ac:dyDescent="0.25">
      <c r="C33" s="49" t="s">
        <v>53</v>
      </c>
      <c r="D33" s="58" t="s">
        <v>52</v>
      </c>
      <c r="E33" s="57" t="s">
        <v>51</v>
      </c>
      <c r="F33" s="57" t="s">
        <v>50</v>
      </c>
      <c r="G33" s="57" t="s">
        <v>49</v>
      </c>
      <c r="H33" s="57" t="s">
        <v>48</v>
      </c>
      <c r="I33" s="56" t="s">
        <v>47</v>
      </c>
    </row>
    <row r="34" spans="3:11" ht="13.5" customHeight="1" thickBot="1" x14ac:dyDescent="0.25">
      <c r="C34" s="55" t="s">
        <v>46</v>
      </c>
      <c r="D34" s="54">
        <f>264189.53-63.54+52.53</f>
        <v>264178.52000000008</v>
      </c>
      <c r="E34" s="43">
        <v>1289984.04</v>
      </c>
      <c r="F34" s="43">
        <v>1305388.68</v>
      </c>
      <c r="G34" s="44">
        <f>+E34</f>
        <v>1289984.04</v>
      </c>
      <c r="H34" s="43">
        <f>+D34+E34-F34</f>
        <v>248773.88000000012</v>
      </c>
      <c r="I34" s="53" t="s">
        <v>45</v>
      </c>
      <c r="J34" s="27">
        <f>246114.46-483.63+9.83-4.73+99.69-47.8-D34</f>
        <v>-18490.700000000099</v>
      </c>
      <c r="K34" s="27">
        <f>264178.52+5.7-4.73+57.84-47.8-H34</f>
        <v>15415.649999999965</v>
      </c>
    </row>
    <row r="35" spans="3:11" ht="14.25" customHeight="1" thickBot="1" x14ac:dyDescent="0.25">
      <c r="C35" s="41" t="s">
        <v>44</v>
      </c>
      <c r="D35" s="46">
        <v>55104.420000000042</v>
      </c>
      <c r="E35" s="44">
        <v>258424.8</v>
      </c>
      <c r="F35" s="44">
        <v>263684.5</v>
      </c>
      <c r="G35" s="44">
        <v>564319.37</v>
      </c>
      <c r="H35" s="43">
        <f>+D35+E35-F35</f>
        <v>49844.72000000003</v>
      </c>
      <c r="I35" s="52"/>
    </row>
    <row r="36" spans="3:11" ht="13.5" hidden="1" customHeight="1" thickBot="1" x14ac:dyDescent="0.25">
      <c r="C36" s="49" t="s">
        <v>43</v>
      </c>
      <c r="D36" s="51">
        <v>0</v>
      </c>
      <c r="E36" s="44"/>
      <c r="F36" s="44"/>
      <c r="G36" s="44"/>
      <c r="H36" s="43">
        <f>+D36+E36-F36</f>
        <v>0</v>
      </c>
      <c r="I36" s="39"/>
    </row>
    <row r="37" spans="3:11" ht="13.5" customHeight="1" thickBot="1" x14ac:dyDescent="0.25">
      <c r="C37" s="49" t="s">
        <v>43</v>
      </c>
      <c r="D37" s="51">
        <v>14679.319999999992</v>
      </c>
      <c r="E37" s="44">
        <v>134440</v>
      </c>
      <c r="F37" s="44">
        <v>127731.5</v>
      </c>
      <c r="G37" s="44">
        <v>225148</v>
      </c>
      <c r="H37" s="43">
        <f>+D37+E37-F37</f>
        <v>21387.820000000007</v>
      </c>
      <c r="I37" s="39"/>
    </row>
    <row r="38" spans="3:11" ht="12.75" customHeight="1" thickBot="1" x14ac:dyDescent="0.25">
      <c r="C38" s="41" t="s">
        <v>42</v>
      </c>
      <c r="D38" s="46">
        <v>34518.669999999984</v>
      </c>
      <c r="E38" s="44">
        <v>150213</v>
      </c>
      <c r="F38" s="44">
        <v>153600.51</v>
      </c>
      <c r="G38" s="44">
        <f>+E38</f>
        <v>150213</v>
      </c>
      <c r="H38" s="43">
        <f>+D38+E38-F38</f>
        <v>31131.159999999974</v>
      </c>
      <c r="I38" s="48" t="s">
        <v>41</v>
      </c>
    </row>
    <row r="39" spans="3:11" ht="26.25" customHeight="1" thickBot="1" x14ac:dyDescent="0.25">
      <c r="C39" s="41" t="s">
        <v>40</v>
      </c>
      <c r="D39" s="46">
        <v>56665.239999999991</v>
      </c>
      <c r="E39" s="44">
        <v>281209.56</v>
      </c>
      <c r="F39" s="44">
        <v>284243.67</v>
      </c>
      <c r="G39" s="44">
        <v>231373.03</v>
      </c>
      <c r="H39" s="43">
        <f>+D39+E39-F39</f>
        <v>53631.130000000005</v>
      </c>
      <c r="I39" s="42" t="s">
        <v>39</v>
      </c>
      <c r="J39" s="24">
        <f>27616.54-105.42+24975.86</f>
        <v>52486.98</v>
      </c>
      <c r="K39" s="24">
        <f>24197.04+11169.91+21298.29</f>
        <v>56665.24</v>
      </c>
    </row>
    <row r="40" spans="3:11" ht="25.5" customHeight="1" thickBot="1" x14ac:dyDescent="0.25">
      <c r="C40" s="41" t="s">
        <v>38</v>
      </c>
      <c r="D40" s="46">
        <v>3070.8099999999977</v>
      </c>
      <c r="E40" s="45">
        <v>14950.56</v>
      </c>
      <c r="F40" s="45">
        <v>15318.72</v>
      </c>
      <c r="G40" s="44">
        <f>+E40</f>
        <v>14950.56</v>
      </c>
      <c r="H40" s="43">
        <f>+D40+E40-F40</f>
        <v>2702.649999999996</v>
      </c>
      <c r="I40" s="42" t="s">
        <v>37</v>
      </c>
    </row>
    <row r="41" spans="3:11" ht="13.5" customHeight="1" thickBot="1" x14ac:dyDescent="0.25">
      <c r="C41" s="49" t="s">
        <v>36</v>
      </c>
      <c r="D41" s="46">
        <v>16958.799999999992</v>
      </c>
      <c r="E41" s="45"/>
      <c r="F41" s="45">
        <v>8410.65</v>
      </c>
      <c r="G41" s="44">
        <f>+E41</f>
        <v>0</v>
      </c>
      <c r="H41" s="43">
        <f>+D41+E41-F41</f>
        <v>8548.1499999999924</v>
      </c>
      <c r="I41" s="48"/>
      <c r="J41" s="50">
        <f>17175.05-216.25</f>
        <v>16958.8</v>
      </c>
    </row>
    <row r="42" spans="3:11" ht="13.5" customHeight="1" thickBot="1" x14ac:dyDescent="0.25">
      <c r="C42" s="49" t="s">
        <v>35</v>
      </c>
      <c r="D42" s="46">
        <v>33210.670000000013</v>
      </c>
      <c r="E42" s="45">
        <v>186807.3</v>
      </c>
      <c r="F42" s="45">
        <v>174234.36</v>
      </c>
      <c r="G42" s="44">
        <f>+E42</f>
        <v>186807.3</v>
      </c>
      <c r="H42" s="43">
        <f>+D42+E42-F42</f>
        <v>45783.610000000015</v>
      </c>
      <c r="I42" s="48"/>
      <c r="J42" s="24">
        <f>8442.12-16.67+4167-8.26</f>
        <v>12584.19</v>
      </c>
      <c r="K42" s="24">
        <f>10158.57+23052.1</f>
        <v>33210.67</v>
      </c>
    </row>
    <row r="43" spans="3:11" ht="13.5" customHeight="1" thickBot="1" x14ac:dyDescent="0.25">
      <c r="C43" s="49" t="s">
        <v>34</v>
      </c>
      <c r="D43" s="46">
        <f>63.54-52.53</f>
        <v>11.009999999999998</v>
      </c>
      <c r="E43" s="45"/>
      <c r="F43" s="45">
        <v>-29.87</v>
      </c>
      <c r="G43" s="44">
        <f>+E43</f>
        <v>0</v>
      </c>
      <c r="H43" s="43">
        <f>+D43+E43-F43</f>
        <v>40.879999999999995</v>
      </c>
      <c r="I43" s="48"/>
    </row>
    <row r="44" spans="3:11" ht="13.5" customHeight="1" thickBot="1" x14ac:dyDescent="0.25">
      <c r="C44" s="47" t="s">
        <v>33</v>
      </c>
      <c r="D44" s="46">
        <v>7946.5599999999977</v>
      </c>
      <c r="E44" s="45">
        <v>38442.959999999999</v>
      </c>
      <c r="F44" s="45">
        <v>39296.769999999997</v>
      </c>
      <c r="G44" s="44">
        <f>+E44</f>
        <v>38442.959999999999</v>
      </c>
      <c r="H44" s="43">
        <f>+D44+E44-F44</f>
        <v>7092.75</v>
      </c>
      <c r="I44" s="42" t="s">
        <v>32</v>
      </c>
    </row>
    <row r="45" spans="3:11" s="38" customFormat="1" ht="13.5" customHeight="1" thickBot="1" x14ac:dyDescent="0.25">
      <c r="C45" s="41" t="s">
        <v>31</v>
      </c>
      <c r="D45" s="40">
        <f>SUM(D34:D44)</f>
        <v>486344.02000000008</v>
      </c>
      <c r="E45" s="40">
        <f>SUM(E34:E44)</f>
        <v>2354472.2199999997</v>
      </c>
      <c r="F45" s="40">
        <f>SUM(F34:F44)</f>
        <v>2371879.4899999998</v>
      </c>
      <c r="G45" s="40">
        <f>SUM(G34:G44)</f>
        <v>2701238.26</v>
      </c>
      <c r="H45" s="40">
        <f>SUM(H34:H44)</f>
        <v>468936.75000000012</v>
      </c>
      <c r="I45" s="39"/>
    </row>
    <row r="46" spans="3:11" ht="13.5" customHeight="1" thickBot="1" x14ac:dyDescent="0.25">
      <c r="C46" s="37" t="s">
        <v>30</v>
      </c>
      <c r="D46" s="37"/>
      <c r="E46" s="37"/>
      <c r="F46" s="37"/>
      <c r="G46" s="37"/>
      <c r="H46" s="37"/>
      <c r="I46" s="37"/>
    </row>
    <row r="47" spans="3:11" ht="39.75" customHeight="1" thickBot="1" x14ac:dyDescent="0.25">
      <c r="C47" s="36" t="s">
        <v>29</v>
      </c>
      <c r="D47" s="35" t="s">
        <v>28</v>
      </c>
      <c r="E47" s="34"/>
      <c r="F47" s="34"/>
      <c r="G47" s="34"/>
      <c r="H47" s="33"/>
      <c r="I47" s="32" t="s">
        <v>27</v>
      </c>
    </row>
    <row r="48" spans="3:11" ht="26.25" customHeight="1" x14ac:dyDescent="0.3">
      <c r="C48" s="31" t="s">
        <v>26</v>
      </c>
      <c r="D48" s="31"/>
      <c r="E48" s="31"/>
      <c r="F48" s="31"/>
      <c r="G48" s="31"/>
      <c r="H48" s="30">
        <f>+H31+H45</f>
        <v>1236064.3000000003</v>
      </c>
    </row>
    <row r="49" spans="3:8" ht="15" hidden="1" x14ac:dyDescent="0.25">
      <c r="C49" s="29" t="s">
        <v>25</v>
      </c>
      <c r="D49" s="29"/>
    </row>
    <row r="50" spans="3:8" ht="12.75" customHeight="1" x14ac:dyDescent="0.2">
      <c r="C50" s="28" t="s">
        <v>24</v>
      </c>
    </row>
    <row r="51" spans="3:8" x14ac:dyDescent="0.2">
      <c r="C51" s="24"/>
      <c r="D51" s="24"/>
      <c r="E51" s="24"/>
      <c r="F51" s="24"/>
      <c r="G51" s="24"/>
      <c r="H51" s="24"/>
    </row>
    <row r="52" spans="3:8" x14ac:dyDescent="0.2">
      <c r="C52" s="24"/>
      <c r="D52" s="27"/>
      <c r="E52" s="27"/>
      <c r="F52" s="27"/>
      <c r="G52" s="27"/>
      <c r="H52" s="27"/>
    </row>
    <row r="53" spans="3:8" x14ac:dyDescent="0.2">
      <c r="D53" s="26"/>
      <c r="H53" s="26"/>
    </row>
  </sheetData>
  <mergeCells count="10">
    <mergeCell ref="D47:H47"/>
    <mergeCell ref="C46:I46"/>
    <mergeCell ref="I34:I35"/>
    <mergeCell ref="C20:I20"/>
    <mergeCell ref="C21:I21"/>
    <mergeCell ref="C32:I32"/>
    <mergeCell ref="C25:I25"/>
    <mergeCell ref="C23:I23"/>
    <mergeCell ref="C22:I22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topLeftCell="A17" zoomScaleNormal="100" zoomScaleSheetLayoutView="120" workbookViewId="0">
      <selection activeCell="H20" sqref="H2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.28515625" customWidth="1"/>
    <col min="8" max="8" width="15.140625" customWidth="1"/>
    <col min="9" max="9" width="13.85546875" customWidth="1"/>
  </cols>
  <sheetData>
    <row r="4" spans="1:9" x14ac:dyDescent="0.25">
      <c r="A4" s="23" t="s">
        <v>23</v>
      </c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23" t="s">
        <v>22</v>
      </c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s="23" t="s">
        <v>21</v>
      </c>
      <c r="B6" s="23"/>
      <c r="C6" s="23"/>
      <c r="D6" s="23"/>
      <c r="E6" s="23"/>
      <c r="F6" s="23"/>
      <c r="G6" s="23"/>
      <c r="H6" s="23"/>
      <c r="I6" s="23"/>
    </row>
    <row r="7" spans="1:9" ht="60" x14ac:dyDescent="0.25">
      <c r="A7" s="21" t="s">
        <v>20</v>
      </c>
      <c r="B7" s="21" t="s">
        <v>19</v>
      </c>
      <c r="C7" s="21" t="s">
        <v>18</v>
      </c>
      <c r="D7" s="21" t="s">
        <v>17</v>
      </c>
      <c r="E7" s="21" t="s">
        <v>16</v>
      </c>
      <c r="F7" s="22" t="s">
        <v>15</v>
      </c>
      <c r="G7" s="22" t="s">
        <v>14</v>
      </c>
      <c r="H7" s="21" t="s">
        <v>13</v>
      </c>
      <c r="I7" s="21" t="s">
        <v>12</v>
      </c>
    </row>
    <row r="8" spans="1:9" x14ac:dyDescent="0.25">
      <c r="A8" s="20" t="s">
        <v>11</v>
      </c>
      <c r="B8" s="19">
        <v>85.922799999999995</v>
      </c>
      <c r="C8" s="19"/>
      <c r="D8" s="19">
        <v>258.4248</v>
      </c>
      <c r="E8" s="19">
        <v>263.68450000000001</v>
      </c>
      <c r="F8" s="19">
        <v>9.3949999999999996</v>
      </c>
      <c r="G8" s="19">
        <v>564.31937000000005</v>
      </c>
      <c r="H8" s="19">
        <v>49.844720000000002</v>
      </c>
      <c r="I8" s="19">
        <f>B8+D8+F8-G8</f>
        <v>-210.57677000000007</v>
      </c>
    </row>
    <row r="10" spans="1:9" x14ac:dyDescent="0.25">
      <c r="A10" t="s">
        <v>10</v>
      </c>
    </row>
    <row r="11" spans="1:9" x14ac:dyDescent="0.25">
      <c r="A11" s="17" t="s">
        <v>9</v>
      </c>
      <c r="B11" s="17"/>
      <c r="C11" s="17"/>
      <c r="D11" s="17"/>
      <c r="E11" s="17"/>
      <c r="F11" s="17"/>
      <c r="G11" s="17"/>
    </row>
    <row r="12" spans="1:9" x14ac:dyDescent="0.25">
      <c r="A12" s="17" t="s">
        <v>8</v>
      </c>
      <c r="B12" s="17"/>
      <c r="C12" s="17"/>
      <c r="D12" s="17"/>
      <c r="E12" s="17"/>
      <c r="F12" s="17"/>
      <c r="G12" s="17"/>
    </row>
    <row r="13" spans="1:9" x14ac:dyDescent="0.25">
      <c r="A13" s="18" t="s">
        <v>7</v>
      </c>
      <c r="B13" s="17"/>
      <c r="C13" s="17"/>
      <c r="D13" s="17"/>
      <c r="E13" s="17"/>
      <c r="F13" s="17"/>
      <c r="G13" s="17"/>
    </row>
    <row r="14" spans="1:9" x14ac:dyDescent="0.25">
      <c r="A14" s="17" t="s">
        <v>6</v>
      </c>
      <c r="B14" s="17"/>
      <c r="C14" s="17"/>
      <c r="D14" s="17"/>
      <c r="E14" s="17"/>
      <c r="F14" s="17"/>
      <c r="G14" s="17"/>
    </row>
    <row r="15" spans="1:9" x14ac:dyDescent="0.25">
      <c r="A15" s="17" t="s">
        <v>5</v>
      </c>
      <c r="B15" s="17"/>
      <c r="C15" s="17"/>
      <c r="D15" s="17"/>
      <c r="E15" s="17"/>
      <c r="F15" s="17"/>
      <c r="G15" s="17"/>
    </row>
    <row r="16" spans="1:9" x14ac:dyDescent="0.25">
      <c r="A16" s="17" t="s">
        <v>4</v>
      </c>
      <c r="B16" s="17"/>
      <c r="C16" s="17"/>
      <c r="D16" s="17"/>
      <c r="E16" s="17"/>
      <c r="F16" s="17"/>
      <c r="G16" s="17"/>
    </row>
    <row r="17" spans="1:9" x14ac:dyDescent="0.25">
      <c r="A17" s="17" t="s">
        <v>3</v>
      </c>
      <c r="B17" s="17"/>
      <c r="C17" s="17"/>
      <c r="D17" s="17"/>
      <c r="E17" s="17"/>
      <c r="F17" s="17"/>
      <c r="G17" s="17"/>
    </row>
    <row r="18" spans="1:9" x14ac:dyDescent="0.25">
      <c r="A18" s="17" t="s">
        <v>2</v>
      </c>
      <c r="B18" s="17"/>
      <c r="C18" s="17"/>
      <c r="D18" s="17"/>
      <c r="E18" s="17"/>
      <c r="F18" s="17"/>
      <c r="G18" s="17"/>
    </row>
    <row r="19" spans="1:9" x14ac:dyDescent="0.25">
      <c r="A19" s="17" t="s">
        <v>1</v>
      </c>
      <c r="B19" s="17"/>
      <c r="C19" s="17"/>
      <c r="D19" s="17"/>
      <c r="E19" s="17"/>
      <c r="F19" s="17"/>
      <c r="G19" s="17"/>
    </row>
    <row r="20" spans="1:9" x14ac:dyDescent="0.25">
      <c r="A20" s="17" t="s">
        <v>0</v>
      </c>
      <c r="B20" s="17"/>
      <c r="C20" s="17"/>
      <c r="D20" s="17"/>
      <c r="E20" s="17"/>
      <c r="F20" s="17"/>
      <c r="G20" s="17"/>
    </row>
    <row r="21" spans="1:9" x14ac:dyDescent="0.25">
      <c r="A21" s="17"/>
      <c r="B21" s="17"/>
      <c r="C21" s="17"/>
      <c r="D21" s="17"/>
      <c r="E21" s="17"/>
      <c r="F21" s="17"/>
      <c r="G21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6"/>
      <c r="B25" s="13"/>
      <c r="C25" s="13"/>
      <c r="D25" s="13"/>
      <c r="E25" s="13"/>
      <c r="F25" s="11"/>
      <c r="G25" s="15"/>
      <c r="H25" s="12"/>
      <c r="I25" s="12"/>
    </row>
    <row r="26" spans="1:9" x14ac:dyDescent="0.25">
      <c r="A26" s="6"/>
      <c r="B26" s="14"/>
      <c r="C26" s="13"/>
      <c r="D26" s="12"/>
      <c r="E26" s="12"/>
      <c r="F26" s="11"/>
      <c r="G26" s="11"/>
      <c r="H26" s="11"/>
      <c r="I26" s="11"/>
    </row>
    <row r="27" spans="1:9" x14ac:dyDescent="0.25">
      <c r="A27" s="6"/>
      <c r="B27" s="10"/>
      <c r="C27" s="6"/>
      <c r="D27" s="9"/>
      <c r="E27" s="9"/>
      <c r="F27" s="6"/>
      <c r="G27" s="8"/>
      <c r="H27" s="8"/>
      <c r="I27" s="8"/>
    </row>
    <row r="28" spans="1:9" x14ac:dyDescent="0.25">
      <c r="A28" s="6"/>
      <c r="B28" s="10"/>
      <c r="C28" s="6"/>
      <c r="D28" s="9"/>
      <c r="E28" s="9"/>
      <c r="F28" s="6"/>
      <c r="G28" s="8"/>
      <c r="H28" s="8"/>
      <c r="I28" s="8"/>
    </row>
    <row r="29" spans="1:9" x14ac:dyDescent="0.25">
      <c r="A29" s="6"/>
      <c r="B29" s="6"/>
      <c r="C29" s="6"/>
      <c r="D29" s="9"/>
      <c r="E29" s="9"/>
      <c r="F29" s="6"/>
      <c r="G29" s="8"/>
      <c r="H29" s="8"/>
      <c r="I29" s="8"/>
    </row>
    <row r="30" spans="1:9" x14ac:dyDescent="0.25">
      <c r="A30" s="6"/>
      <c r="B30" s="7"/>
      <c r="C30" s="6"/>
      <c r="D30" s="6"/>
      <c r="E30" s="6"/>
      <c r="F30" s="6"/>
      <c r="G30" s="5"/>
      <c r="H30" s="5"/>
      <c r="I30" s="5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2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3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3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3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2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2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3"/>
      <c r="H39" s="1"/>
      <c r="I39" s="1"/>
    </row>
    <row r="40" spans="1:9" x14ac:dyDescent="0.25">
      <c r="A40" s="1"/>
      <c r="B40" s="4"/>
      <c r="C40" s="1"/>
      <c r="D40" s="1"/>
      <c r="E40" s="1"/>
      <c r="F40" s="1"/>
      <c r="G40" s="3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2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</sheetData>
  <mergeCells count="9">
    <mergeCell ref="D27:E27"/>
    <mergeCell ref="D28:E28"/>
    <mergeCell ref="D29:E29"/>
    <mergeCell ref="A4:I4"/>
    <mergeCell ref="A5:I5"/>
    <mergeCell ref="A6:I6"/>
    <mergeCell ref="A24:I24"/>
    <mergeCell ref="H25:I25"/>
    <mergeCell ref="D26:E26"/>
  </mergeCells>
  <printOptions horizontalCentered="1"/>
  <pageMargins left="0.51181102362204722" right="0.51181102362204722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Молодцова15 2</vt:lpstr>
      <vt:lpstr>Молодцова 15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2018-04-02T10:37:29Z</dcterms:created>
  <dcterms:modified xsi:type="dcterms:W3CDTF">2018-04-02T10:38:00Z</dcterms:modified>
</cp:coreProperties>
</file>