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Молодцова 2" sheetId="1" r:id="rId1"/>
    <sheet name="Молодцова 2 (2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I17" i="2"/>
  <c r="H27" i="1"/>
  <c r="K27" i="1"/>
  <c r="H28" i="1"/>
  <c r="K28" i="1"/>
  <c r="H29" i="1"/>
  <c r="K29" i="1"/>
  <c r="H30" i="1"/>
  <c r="K30" i="1"/>
  <c r="H31" i="1"/>
  <c r="K31" i="1"/>
  <c r="D32" i="1"/>
  <c r="E32" i="1"/>
  <c r="F32" i="1"/>
  <c r="G32" i="1"/>
  <c r="H32" i="1"/>
  <c r="D35" i="1"/>
  <c r="H35" i="1" s="1"/>
  <c r="H36" i="1"/>
  <c r="H37" i="1"/>
  <c r="H38" i="1"/>
  <c r="H39" i="1"/>
  <c r="J39" i="1"/>
  <c r="K39" i="1"/>
  <c r="H40" i="1"/>
  <c r="H41" i="1"/>
  <c r="H42" i="1"/>
  <c r="J42" i="1"/>
  <c r="K42" i="1"/>
  <c r="D43" i="1"/>
  <c r="H43" i="1"/>
  <c r="H44" i="1"/>
  <c r="D45" i="1"/>
  <c r="E45" i="1"/>
  <c r="F45" i="1"/>
  <c r="G45" i="1"/>
  <c r="J35" i="1" l="1"/>
  <c r="H45" i="1"/>
  <c r="H51" i="1" s="1"/>
  <c r="K35" i="1"/>
</calcChain>
</file>

<file path=xl/sharedStrings.xml><?xml version="1.0" encoding="utf-8"?>
<sst xmlns="http://schemas.openxmlformats.org/spreadsheetml/2006/main" count="63" uniqueCount="56">
  <si>
    <t>Примечание: подробный отчет о выполненных работах по текущему и капитальному ремонту будет приведен в следующей квитанции</t>
  </si>
  <si>
    <t>Общая задолженность по дому  на 01.01.2018г.</t>
  </si>
  <si>
    <t>ИП Булина Л.М.</t>
  </si>
  <si>
    <t>ИП Амбрацумова Н.Л.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</si>
  <si>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</si>
  <si>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</si>
  <si>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</si>
  <si>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</si>
  <si>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</si>
  <si>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</si>
  <si>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</si>
  <si>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</si>
  <si>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</si>
  <si>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</si>
  <si>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</si>
  <si>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</si>
  <si>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</si>
  <si>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</si>
  <si>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</si>
  <si>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</si>
  <si>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Н/2009-73 от 01.01.2009г.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</si>
  <si>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</si>
  <si>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</si>
  <si>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</si>
  <si>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</si>
  <si>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</si>
  <si>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</si>
  <si>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</si>
  <si>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</si>
  <si>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</si>
  <si>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</si>
  <si>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</si>
  <si>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</si>
  <si>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</si>
  <si>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</si>
  <si>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</si>
  <si>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</si>
  <si>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</si>
  <si>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</si>
  <si>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</si>
  <si>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</si>
  <si>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r>
      <t>Затраты по статье "текущий ремонт" составили 0.00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</si>
  <si>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</si>
  <si>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</si>
  <si>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</si>
  <si>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</si>
  <si>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</si>
  <si>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</si>
  <si>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</si>
  <si>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</si>
  <si>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</si>
  <si>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</si>
  <si>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2 по ул. Молодцова с 01.01.2017г. по 31.12.2017г.</t>
  </si>
  <si>
    <t>по выполнению плана текущего ремонта жилого дома</t>
  </si>
  <si>
    <t>ОТЧЕТ</t>
  </si>
  <si>
    <t>имущества жилого дома № 2  по ул. Молодцова с  01.01.2017г. по 31.12.2017г.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</si>
</sst>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0" fontId="4" fillId="0" borderId="0" xfId="0" applyFont="1" applyFill="1" applyBorder="1"/>
    <xf numFmtId="0" fontId="5" fillId="0" borderId="0" xfId="0" applyFont="1" applyFill="1"/>
    <xf numFmtId="0" fontId="6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0" fillId="2" borderId="0" xfId="0" applyFill="1"/>
    <xf numFmtId="0" fontId="4" fillId="2" borderId="1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wrapText="1"/>
    </xf>
    <xf numFmtId="0" fontId="3" fillId="0" borderId="0" xfId="0" applyFont="1" applyFill="1"/>
    <xf numFmtId="0" fontId="9" fillId="0" borderId="7" xfId="0" applyFont="1" applyFill="1" applyBorder="1" applyAlignment="1">
      <alignment horizontal="center" vertical="top" wrapText="1"/>
    </xf>
    <xf numFmtId="4" fontId="9" fillId="0" borderId="7" xfId="0" applyNumberFormat="1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vertical="top" wrapText="1"/>
    </xf>
    <xf numFmtId="4" fontId="10" fillId="0" borderId="7" xfId="0" applyNumberFormat="1" applyFont="1" applyFill="1" applyBorder="1" applyAlignment="1">
      <alignment vertical="top" wrapText="1"/>
    </xf>
    <xf numFmtId="4" fontId="4" fillId="0" borderId="7" xfId="0" applyNumberFormat="1" applyFont="1" applyFill="1" applyBorder="1" applyAlignment="1">
      <alignment vertical="top" wrapText="1"/>
    </xf>
    <xf numFmtId="4" fontId="4" fillId="0" borderId="7" xfId="0" applyNumberFormat="1" applyFont="1" applyFill="1" applyBorder="1" applyAlignment="1">
      <alignment horizontal="right" vertical="top" wrapText="1"/>
    </xf>
    <xf numFmtId="0" fontId="11" fillId="0" borderId="7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right" vertical="top" wrapText="1"/>
    </xf>
    <xf numFmtId="0" fontId="6" fillId="0" borderId="7" xfId="0" applyFont="1" applyFill="1" applyBorder="1" applyAlignment="1">
      <alignment horizontal="right" vertical="top" wrapText="1"/>
    </xf>
    <xf numFmtId="4" fontId="0" fillId="0" borderId="0" xfId="0" applyNumberFormat="1" applyFill="1"/>
    <xf numFmtId="2" fontId="0" fillId="0" borderId="0" xfId="0" applyNumberFormat="1" applyFill="1"/>
    <xf numFmtId="0" fontId="4" fillId="0" borderId="2" xfId="0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8" fillId="0" borderId="0" xfId="0" applyFont="1" applyFill="1" applyBorder="1"/>
    <xf numFmtId="0" fontId="9" fillId="0" borderId="0" xfId="0" applyFont="1" applyFill="1" applyAlignment="1">
      <alignment horizontal="center"/>
    </xf>
    <xf numFmtId="0" fontId="18" fillId="0" borderId="2" xfId="0" applyFont="1" applyFill="1" applyBorder="1"/>
    <xf numFmtId="0" fontId="18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8" fillId="0" borderId="0" xfId="0" applyFont="1" applyFill="1"/>
    <xf numFmtId="0" fontId="1" fillId="0" borderId="0" xfId="1"/>
    <xf numFmtId="2" fontId="2" fillId="0" borderId="13" xfId="1" applyNumberFormat="1" applyFont="1" applyFill="1" applyBorder="1" applyAlignment="1">
      <alignment horizontal="center" vertical="center"/>
    </xf>
    <xf numFmtId="2" fontId="2" fillId="3" borderId="13" xfId="1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C18" workbookViewId="0">
      <selection activeCell="I34" sqref="I34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5703125" style="2" customWidth="1"/>
    <col min="4" max="4" width="12.8554687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2.7109375" style="2" customWidth="1"/>
    <col min="9" max="9" width="24.85546875" style="2" customWidth="1"/>
    <col min="10" max="10" width="10.140625" style="1" hidden="1" customWidth="1"/>
    <col min="11" max="11" width="12.42578125" style="1" hidden="1" customWidth="1"/>
    <col min="12" max="16384" width="9.140625" style="1"/>
  </cols>
  <sheetData>
    <row r="1" spans="3:9" ht="12.75" hidden="1" customHeight="1" x14ac:dyDescent="0.2">
      <c r="C1" s="41"/>
      <c r="D1" s="41"/>
      <c r="E1" s="41"/>
      <c r="F1" s="41"/>
      <c r="G1" s="41"/>
      <c r="H1" s="41"/>
      <c r="I1" s="41"/>
    </row>
    <row r="2" spans="3:9" ht="13.5" hidden="1" customHeight="1" thickBot="1" x14ac:dyDescent="0.25">
      <c r="C2" s="41"/>
      <c r="D2" s="41"/>
      <c r="E2" s="41" t="s">
        <v>40</v>
      </c>
      <c r="F2" s="41"/>
      <c r="G2" s="41"/>
      <c r="H2" s="41"/>
      <c r="I2" s="41"/>
    </row>
    <row r="3" spans="3:9" ht="13.5" hidden="1" customHeight="1" thickBot="1" x14ac:dyDescent="0.25">
      <c r="C3" s="40"/>
      <c r="D3" s="39"/>
      <c r="E3" s="38"/>
      <c r="F3" s="38"/>
      <c r="G3" s="38"/>
      <c r="H3" s="38"/>
      <c r="I3" s="37"/>
    </row>
    <row r="4" spans="3:9" ht="12.75" hidden="1" customHeight="1" x14ac:dyDescent="0.2">
      <c r="C4" s="36"/>
      <c r="D4" s="36"/>
      <c r="E4" s="35"/>
      <c r="F4" s="35"/>
      <c r="G4" s="35"/>
      <c r="H4" s="35"/>
      <c r="I4" s="35"/>
    </row>
    <row r="5" spans="3:9" ht="12.75" customHeight="1" x14ac:dyDescent="0.2">
      <c r="C5" s="36"/>
      <c r="D5" s="36"/>
      <c r="E5" s="35"/>
      <c r="F5" s="35"/>
      <c r="G5" s="35"/>
      <c r="H5" s="35"/>
      <c r="I5" s="35"/>
    </row>
    <row r="6" spans="3:9" ht="12.75" customHeight="1" x14ac:dyDescent="0.2">
      <c r="C6" s="36"/>
      <c r="D6" s="36"/>
      <c r="E6" s="35"/>
      <c r="F6" s="35"/>
      <c r="G6" s="35"/>
      <c r="H6" s="35"/>
      <c r="I6" s="35"/>
    </row>
    <row r="7" spans="3:9" ht="12.75" customHeight="1" x14ac:dyDescent="0.2">
      <c r="C7" s="36"/>
      <c r="D7" s="36"/>
      <c r="E7" s="35"/>
      <c r="F7" s="35"/>
      <c r="G7" s="35"/>
      <c r="H7" s="35"/>
      <c r="I7" s="35"/>
    </row>
    <row r="8" spans="3:9" ht="12.75" customHeight="1" x14ac:dyDescent="0.2">
      <c r="C8" s="36"/>
      <c r="D8" s="36"/>
      <c r="E8" s="35"/>
      <c r="F8" s="35"/>
      <c r="G8" s="35"/>
      <c r="H8" s="35"/>
      <c r="I8" s="35"/>
    </row>
    <row r="9" spans="3:9" ht="12.75" customHeight="1" x14ac:dyDescent="0.2">
      <c r="C9" s="36"/>
      <c r="D9" s="36"/>
      <c r="E9" s="35"/>
      <c r="F9" s="35"/>
      <c r="G9" s="35"/>
      <c r="H9" s="35"/>
      <c r="I9" s="35"/>
    </row>
    <row r="10" spans="3:9" ht="12.75" customHeight="1" x14ac:dyDescent="0.2">
      <c r="C10" s="36"/>
      <c r="D10" s="36"/>
      <c r="E10" s="35"/>
      <c r="F10" s="35"/>
      <c r="G10" s="35"/>
      <c r="H10" s="35"/>
      <c r="I10" s="35"/>
    </row>
    <row r="11" spans="3:9" ht="12.75" customHeight="1" x14ac:dyDescent="0.2">
      <c r="C11" s="36"/>
      <c r="D11" s="36"/>
      <c r="E11" s="35"/>
      <c r="F11" s="35"/>
      <c r="G11" s="35"/>
      <c r="H11" s="35"/>
      <c r="I11" s="35"/>
    </row>
    <row r="12" spans="3:9" ht="12.75" customHeight="1" x14ac:dyDescent="0.2">
      <c r="C12" s="36"/>
      <c r="D12" s="36"/>
      <c r="E12" s="35"/>
      <c r="F12" s="35"/>
      <c r="G12" s="35"/>
      <c r="H12" s="35"/>
      <c r="I12" s="35"/>
    </row>
    <row r="13" spans="3:9" ht="12.75" customHeight="1" x14ac:dyDescent="0.2">
      <c r="C13" s="36"/>
      <c r="D13" s="36"/>
      <c r="E13" s="35"/>
      <c r="F13" s="35"/>
      <c r="G13" s="35"/>
      <c r="H13" s="35"/>
      <c r="I13" s="35"/>
    </row>
    <row r="14" spans="3:9" ht="12.75" customHeight="1" x14ac:dyDescent="0.2">
      <c r="C14" s="36"/>
      <c r="D14" s="36"/>
      <c r="E14" s="35"/>
      <c r="F14" s="35"/>
      <c r="G14" s="35"/>
      <c r="H14" s="35"/>
      <c r="I14" s="35"/>
    </row>
    <row r="15" spans="3:9" ht="12.75" customHeight="1" x14ac:dyDescent="0.2">
      <c r="C15" s="36"/>
      <c r="D15" s="36"/>
      <c r="E15" s="35"/>
      <c r="F15" s="35"/>
      <c r="G15" s="35"/>
      <c r="H15" s="35"/>
      <c r="I15" s="35"/>
    </row>
    <row r="16" spans="3:9" ht="12.75" customHeight="1" x14ac:dyDescent="0.2">
      <c r="C16" s="36"/>
      <c r="D16" s="36"/>
      <c r="E16" s="35"/>
      <c r="F16" s="35"/>
      <c r="G16" s="35"/>
      <c r="H16" s="35"/>
      <c r="I16" s="35"/>
    </row>
    <row r="17" spans="3:11" ht="12.75" customHeight="1" x14ac:dyDescent="0.2">
      <c r="C17" s="36"/>
      <c r="D17" s="36"/>
      <c r="E17" s="35"/>
      <c r="F17" s="35"/>
      <c r="G17" s="35"/>
      <c r="H17" s="35"/>
      <c r="I17" s="35"/>
    </row>
    <row r="18" spans="3:11" ht="12.75" customHeight="1" x14ac:dyDescent="0.2">
      <c r="C18" s="36"/>
      <c r="D18" s="36"/>
      <c r="E18" s="35"/>
      <c r="F18" s="35"/>
      <c r="G18" s="35"/>
      <c r="H18" s="35"/>
      <c r="I18" s="35"/>
    </row>
    <row r="19" spans="3:11" ht="12.75" customHeight="1" x14ac:dyDescent="0.2">
      <c r="C19" s="36"/>
      <c r="D19" s="36"/>
      <c r="E19" s="35"/>
      <c r="F19" s="35"/>
      <c r="G19" s="35"/>
      <c r="H19" s="35"/>
      <c r="I19" s="35"/>
    </row>
    <row r="20" spans="3:11" ht="12.75" customHeight="1" x14ac:dyDescent="0.2">
      <c r="C20" s="36"/>
      <c r="D20" s="36"/>
      <c r="E20" s="35"/>
      <c r="F20" s="35"/>
      <c r="G20" s="35"/>
      <c r="H20" s="35"/>
      <c r="I20" s="35"/>
    </row>
    <row r="21" spans="3:11" ht="14.25" x14ac:dyDescent="0.2">
      <c r="C21" s="63" t="s">
        <v>39</v>
      </c>
      <c r="D21" s="63"/>
      <c r="E21" s="63"/>
      <c r="F21" s="63"/>
      <c r="G21" s="63"/>
      <c r="H21" s="63"/>
      <c r="I21" s="63"/>
    </row>
    <row r="22" spans="3:11" x14ac:dyDescent="0.2">
      <c r="C22" s="53" t="s">
        <v>38</v>
      </c>
      <c r="D22" s="53"/>
      <c r="E22" s="53"/>
      <c r="F22" s="53"/>
      <c r="G22" s="53"/>
      <c r="H22" s="53"/>
      <c r="I22" s="53"/>
    </row>
    <row r="23" spans="3:11" x14ac:dyDescent="0.2">
      <c r="C23" s="53" t="s">
        <v>55</v>
      </c>
      <c r="D23" s="53"/>
      <c r="E23" s="53"/>
      <c r="F23" s="53"/>
      <c r="G23" s="53"/>
      <c r="H23" s="53"/>
      <c r="I23" s="53"/>
    </row>
    <row r="24" spans="3:11" ht="6" customHeight="1" thickBot="1" x14ac:dyDescent="0.25">
      <c r="C24" s="67"/>
      <c r="D24" s="67"/>
      <c r="E24" s="67"/>
      <c r="F24" s="67"/>
      <c r="G24" s="67"/>
      <c r="H24" s="67"/>
      <c r="I24" s="67"/>
    </row>
    <row r="25" spans="3:11" ht="53.25" customHeight="1" thickBot="1" x14ac:dyDescent="0.25">
      <c r="C25" s="30" t="s">
        <v>28</v>
      </c>
      <c r="D25" s="33" t="s">
        <v>27</v>
      </c>
      <c r="E25" s="32" t="s">
        <v>26</v>
      </c>
      <c r="F25" s="32" t="s">
        <v>25</v>
      </c>
      <c r="G25" s="32" t="s">
        <v>24</v>
      </c>
      <c r="H25" s="32" t="s">
        <v>23</v>
      </c>
      <c r="I25" s="33" t="s">
        <v>37</v>
      </c>
    </row>
    <row r="26" spans="3:11" ht="13.5" customHeight="1" thickBot="1" x14ac:dyDescent="0.25">
      <c r="C26" s="65" t="s">
        <v>36</v>
      </c>
      <c r="D26" s="64"/>
      <c r="E26" s="64"/>
      <c r="F26" s="64"/>
      <c r="G26" s="64"/>
      <c r="H26" s="64"/>
      <c r="I26" s="66"/>
    </row>
    <row r="27" spans="3:11" ht="13.5" customHeight="1" thickBot="1" x14ac:dyDescent="0.25">
      <c r="C27" s="17" t="s">
        <v>35</v>
      </c>
      <c r="D27" s="22">
        <v>230873.25999999861</v>
      </c>
      <c r="E27" s="20">
        <v>-2463</v>
      </c>
      <c r="F27" s="20">
        <v>89222.720000000001</v>
      </c>
      <c r="G27" s="20"/>
      <c r="H27" s="20">
        <f>+D27+E27-F27</f>
        <v>139187.53999999861</v>
      </c>
      <c r="I27" s="50" t="s">
        <v>34</v>
      </c>
      <c r="K27" s="1">
        <f>174342.65-160.67+395.6+22677.61+33618.07</f>
        <v>230873.26</v>
      </c>
    </row>
    <row r="28" spans="3:11" ht="13.5" customHeight="1" thickBot="1" x14ac:dyDescent="0.25">
      <c r="C28" s="17" t="s">
        <v>33</v>
      </c>
      <c r="D28" s="22">
        <v>73176.089999999909</v>
      </c>
      <c r="E28" s="21">
        <v>1380.24</v>
      </c>
      <c r="F28" s="21">
        <v>38146.410000000003</v>
      </c>
      <c r="G28" s="20"/>
      <c r="H28" s="20">
        <f>+D28+E28-F28</f>
        <v>36409.919999999911</v>
      </c>
      <c r="I28" s="51"/>
      <c r="K28" s="1">
        <f>61522.58-23522.04+13044.48+19107.65+3023.42</f>
        <v>73176.090000000011</v>
      </c>
    </row>
    <row r="29" spans="3:11" ht="13.5" customHeight="1" thickBot="1" x14ac:dyDescent="0.25">
      <c r="C29" s="17" t="s">
        <v>32</v>
      </c>
      <c r="D29" s="22">
        <v>36600.549999999959</v>
      </c>
      <c r="E29" s="21">
        <v>-13.97</v>
      </c>
      <c r="F29" s="21">
        <v>27845.48</v>
      </c>
      <c r="G29" s="20"/>
      <c r="H29" s="20">
        <f>+D29+E29-F29</f>
        <v>8741.0999999999585</v>
      </c>
      <c r="I29" s="51"/>
      <c r="K29" s="1">
        <f>18499.13-11127.46+1731.35+32932.22-5434.69</f>
        <v>36600.550000000003</v>
      </c>
    </row>
    <row r="30" spans="3:11" ht="13.5" customHeight="1" thickBot="1" x14ac:dyDescent="0.25">
      <c r="C30" s="17" t="s">
        <v>31</v>
      </c>
      <c r="D30" s="22">
        <v>27573.790000000139</v>
      </c>
      <c r="E30" s="21">
        <v>145.44</v>
      </c>
      <c r="F30" s="21">
        <v>13562.63</v>
      </c>
      <c r="G30" s="20"/>
      <c r="H30" s="20">
        <f>+D30+E30-F30</f>
        <v>14156.600000000139</v>
      </c>
      <c r="I30" s="51"/>
      <c r="K30" s="1">
        <f>6416.14+11816.86-1045.09+2695.26+10115.75-2803.21+378.08</f>
        <v>27573.79</v>
      </c>
    </row>
    <row r="31" spans="3:11" ht="13.5" customHeight="1" thickBot="1" x14ac:dyDescent="0.25">
      <c r="C31" s="17" t="s">
        <v>30</v>
      </c>
      <c r="D31" s="22">
        <v>4193.1799999999712</v>
      </c>
      <c r="E31" s="21">
        <v>-1.61</v>
      </c>
      <c r="F31" s="21">
        <v>1728.08</v>
      </c>
      <c r="G31" s="20"/>
      <c r="H31" s="20">
        <f>+D31+E31-F31</f>
        <v>2463.4899999999716</v>
      </c>
      <c r="I31" s="52"/>
      <c r="K31" s="1">
        <f>11.91+82.4+20.52+1024.2-2.95+2776.29+280.81</f>
        <v>4193.18</v>
      </c>
    </row>
    <row r="32" spans="3:11" ht="13.5" customHeight="1" thickBot="1" x14ac:dyDescent="0.25">
      <c r="C32" s="17" t="s">
        <v>6</v>
      </c>
      <c r="D32" s="16">
        <f>SUM(D27:D31)</f>
        <v>372416.86999999866</v>
      </c>
      <c r="E32" s="16">
        <f>SUM(E27:E31)</f>
        <v>-952.9</v>
      </c>
      <c r="F32" s="16">
        <f>SUM(F27:F31)</f>
        <v>170505.32</v>
      </c>
      <c r="G32" s="16">
        <f>SUM(G27:G31)</f>
        <v>0</v>
      </c>
      <c r="H32" s="16">
        <f>SUM(H27:H31)</f>
        <v>200958.64999999857</v>
      </c>
      <c r="I32" s="34"/>
    </row>
    <row r="33" spans="3:11" ht="13.5" customHeight="1" thickBot="1" x14ac:dyDescent="0.25">
      <c r="C33" s="64" t="s">
        <v>29</v>
      </c>
      <c r="D33" s="64"/>
      <c r="E33" s="64"/>
      <c r="F33" s="64"/>
      <c r="G33" s="64"/>
      <c r="H33" s="64"/>
      <c r="I33" s="64"/>
    </row>
    <row r="34" spans="3:11" ht="52.5" customHeight="1" thickBot="1" x14ac:dyDescent="0.25">
      <c r="C34" s="24" t="s">
        <v>28</v>
      </c>
      <c r="D34" s="33" t="s">
        <v>27</v>
      </c>
      <c r="E34" s="32" t="s">
        <v>26</v>
      </c>
      <c r="F34" s="32" t="s">
        <v>25</v>
      </c>
      <c r="G34" s="32" t="s">
        <v>24</v>
      </c>
      <c r="H34" s="32" t="s">
        <v>23</v>
      </c>
      <c r="I34" s="31" t="s">
        <v>22</v>
      </c>
    </row>
    <row r="35" spans="3:11" ht="13.5" customHeight="1" thickBot="1" x14ac:dyDescent="0.25">
      <c r="C35" s="30" t="s">
        <v>21</v>
      </c>
      <c r="D35" s="29">
        <f>90268.8900000001-102.38+0.27</f>
        <v>90166.780000000101</v>
      </c>
      <c r="E35" s="19"/>
      <c r="F35" s="19">
        <v>37296.07</v>
      </c>
      <c r="G35" s="20"/>
      <c r="H35" s="19">
        <f t="shared" ref="H35:H44" si="0">+D35+E35-F35</f>
        <v>52870.710000000101</v>
      </c>
      <c r="I35" s="48" t="s">
        <v>20</v>
      </c>
      <c r="J35" s="27">
        <f>90166.78+34.98-0.11+2.75-0.01+50.4-0.12+14.25-0.03-H35</f>
        <v>37398.179999999898</v>
      </c>
      <c r="K35" s="28">
        <f>+D35-304758.56+173.69-96.64+9.1-7.62+0.72-135.49+9.43-38.36+2.67</f>
        <v>-214674.27999999988</v>
      </c>
    </row>
    <row r="36" spans="3:11" ht="14.25" customHeight="1" thickBot="1" x14ac:dyDescent="0.25">
      <c r="C36" s="17" t="s">
        <v>19</v>
      </c>
      <c r="D36" s="25">
        <v>17676.070000000036</v>
      </c>
      <c r="E36" s="20"/>
      <c r="F36" s="20">
        <v>7298.69</v>
      </c>
      <c r="G36" s="20"/>
      <c r="H36" s="19">
        <f t="shared" si="0"/>
        <v>10377.380000000037</v>
      </c>
      <c r="I36" s="49"/>
      <c r="J36" s="27"/>
    </row>
    <row r="37" spans="3:11" ht="13.5" customHeight="1" thickBot="1" x14ac:dyDescent="0.25">
      <c r="C37" s="24" t="s">
        <v>18</v>
      </c>
      <c r="D37" s="26">
        <v>5061.9900000001098</v>
      </c>
      <c r="E37" s="20"/>
      <c r="F37" s="20">
        <v>1626.07</v>
      </c>
      <c r="G37" s="20"/>
      <c r="H37" s="19">
        <f t="shared" si="0"/>
        <v>3435.9200000001101</v>
      </c>
      <c r="I37" s="23"/>
    </row>
    <row r="38" spans="3:11" ht="12.75" customHeight="1" thickBot="1" x14ac:dyDescent="0.25">
      <c r="C38" s="17" t="s">
        <v>17</v>
      </c>
      <c r="D38" s="25">
        <v>12374.379999999888</v>
      </c>
      <c r="E38" s="20"/>
      <c r="F38" s="20">
        <v>4733.2</v>
      </c>
      <c r="G38" s="20"/>
      <c r="H38" s="19">
        <f t="shared" si="0"/>
        <v>7641.1799999998884</v>
      </c>
      <c r="I38" s="23" t="s">
        <v>16</v>
      </c>
    </row>
    <row r="39" spans="3:11" ht="28.5" customHeight="1" thickBot="1" x14ac:dyDescent="0.25">
      <c r="C39" s="17" t="s">
        <v>15</v>
      </c>
      <c r="D39" s="25">
        <v>19240.150000000009</v>
      </c>
      <c r="E39" s="20"/>
      <c r="F39" s="20">
        <v>7902.5</v>
      </c>
      <c r="G39" s="20"/>
      <c r="H39" s="19">
        <f t="shared" si="0"/>
        <v>11337.650000000009</v>
      </c>
      <c r="I39" s="18" t="s">
        <v>14</v>
      </c>
      <c r="J39" s="1">
        <f>45480.33-37.02+19561.32</f>
        <v>65004.630000000005</v>
      </c>
      <c r="K39" s="1">
        <f>11179.04+8061.11</f>
        <v>19240.150000000001</v>
      </c>
    </row>
    <row r="40" spans="3:11" ht="25.5" customHeight="1" thickBot="1" x14ac:dyDescent="0.25">
      <c r="C40" s="17" t="s">
        <v>13</v>
      </c>
      <c r="D40" s="25">
        <v>1023.3799999999983</v>
      </c>
      <c r="E40" s="21"/>
      <c r="F40" s="21">
        <v>422.79</v>
      </c>
      <c r="G40" s="20"/>
      <c r="H40" s="19">
        <f t="shared" si="0"/>
        <v>600.58999999999833</v>
      </c>
      <c r="I40" s="18" t="s">
        <v>12</v>
      </c>
    </row>
    <row r="41" spans="3:11" ht="13.5" customHeight="1" thickBot="1" x14ac:dyDescent="0.25">
      <c r="C41" s="24" t="s">
        <v>11</v>
      </c>
      <c r="D41" s="22">
        <v>18625.570000000036</v>
      </c>
      <c r="E41" s="21">
        <v>-3.3</v>
      </c>
      <c r="F41" s="21">
        <v>15173.88</v>
      </c>
      <c r="G41" s="20"/>
      <c r="H41" s="19">
        <f t="shared" si="0"/>
        <v>3448.3900000000376</v>
      </c>
      <c r="I41" s="23"/>
    </row>
    <row r="42" spans="3:11" ht="13.5" customHeight="1" thickBot="1" x14ac:dyDescent="0.25">
      <c r="C42" s="24" t="s">
        <v>10</v>
      </c>
      <c r="D42" s="22">
        <v>3253.8399999999983</v>
      </c>
      <c r="E42" s="21"/>
      <c r="F42" s="21">
        <v>1106.18</v>
      </c>
      <c r="G42" s="20"/>
      <c r="H42" s="19">
        <f t="shared" si="0"/>
        <v>2147.659999999998</v>
      </c>
      <c r="I42" s="23"/>
      <c r="J42" s="1">
        <f>4893.14+2423</f>
        <v>7316.14</v>
      </c>
      <c r="K42" s="1">
        <f>2180.78-4.51+1079.8-2.23</f>
        <v>3253.8399999999997</v>
      </c>
    </row>
    <row r="43" spans="3:11" ht="13.5" customHeight="1" thickBot="1" x14ac:dyDescent="0.25">
      <c r="C43" s="24" t="s">
        <v>9</v>
      </c>
      <c r="D43" s="22">
        <f>102.38-0.27</f>
        <v>102.11</v>
      </c>
      <c r="E43" s="21"/>
      <c r="F43" s="21">
        <v>1970.29</v>
      </c>
      <c r="G43" s="20"/>
      <c r="H43" s="19">
        <f t="shared" si="0"/>
        <v>-1868.18</v>
      </c>
      <c r="I43" s="23"/>
    </row>
    <row r="44" spans="3:11" ht="13.5" customHeight="1" thickBot="1" x14ac:dyDescent="0.25">
      <c r="C44" s="17" t="s">
        <v>8</v>
      </c>
      <c r="D44" s="22">
        <v>4079.739999999998</v>
      </c>
      <c r="E44" s="21"/>
      <c r="F44" s="21">
        <v>1686.89</v>
      </c>
      <c r="G44" s="20"/>
      <c r="H44" s="19">
        <f t="shared" si="0"/>
        <v>2392.8499999999976</v>
      </c>
      <c r="I44" s="18" t="s">
        <v>7</v>
      </c>
    </row>
    <row r="45" spans="3:11" s="14" customFormat="1" ht="13.5" customHeight="1" thickBot="1" x14ac:dyDescent="0.25">
      <c r="C45" s="17" t="s">
        <v>6</v>
      </c>
      <c r="D45" s="16">
        <f>SUM(D35:D44)</f>
        <v>171604.01000000015</v>
      </c>
      <c r="E45" s="16">
        <f>SUM(E35:E44)</f>
        <v>-3.3</v>
      </c>
      <c r="F45" s="16">
        <f>SUM(F35:F44)</f>
        <v>79216.559999999983</v>
      </c>
      <c r="G45" s="16">
        <f>SUM(G35:G44)</f>
        <v>0</v>
      </c>
      <c r="H45" s="16">
        <f>SUM(H35:H44)</f>
        <v>92384.150000000198</v>
      </c>
      <c r="I45" s="15"/>
    </row>
    <row r="46" spans="3:11" ht="13.5" customHeight="1" thickBot="1" x14ac:dyDescent="0.25">
      <c r="C46" s="62" t="s">
        <v>5</v>
      </c>
      <c r="D46" s="62"/>
      <c r="E46" s="62"/>
      <c r="F46" s="62"/>
      <c r="G46" s="62"/>
      <c r="H46" s="62"/>
      <c r="I46" s="62"/>
    </row>
    <row r="47" spans="3:11" ht="27" customHeight="1" thickBot="1" x14ac:dyDescent="0.25">
      <c r="C47" s="13" t="s">
        <v>4</v>
      </c>
      <c r="D47" s="57"/>
      <c r="E47" s="58"/>
      <c r="F47" s="58"/>
      <c r="G47" s="58"/>
      <c r="H47" s="59"/>
      <c r="I47" s="12"/>
    </row>
    <row r="48" spans="3:11" s="9" customFormat="1" ht="26.25" customHeight="1" thickBot="1" x14ac:dyDescent="0.25">
      <c r="C48" s="11" t="s">
        <v>3</v>
      </c>
      <c r="D48" s="54"/>
      <c r="E48" s="55"/>
      <c r="F48" s="55"/>
      <c r="G48" s="55"/>
      <c r="H48" s="56"/>
      <c r="I48" s="10"/>
    </row>
    <row r="49" spans="3:9" s="9" customFormat="1" ht="27" customHeight="1" thickBot="1" x14ac:dyDescent="0.25">
      <c r="C49" s="11" t="s">
        <v>2</v>
      </c>
      <c r="D49" s="54"/>
      <c r="E49" s="60"/>
      <c r="F49" s="60"/>
      <c r="G49" s="60"/>
      <c r="H49" s="61"/>
      <c r="I49" s="10"/>
    </row>
    <row r="50" spans="3:9" s="9" customFormat="1" ht="0.75" customHeight="1" thickBot="1" x14ac:dyDescent="0.25">
      <c r="C50" s="11"/>
      <c r="D50" s="54"/>
      <c r="E50" s="60"/>
      <c r="F50" s="60"/>
      <c r="G50" s="60"/>
      <c r="H50" s="61"/>
      <c r="I50" s="10"/>
    </row>
    <row r="51" spans="3:9" ht="18" customHeight="1" x14ac:dyDescent="0.3">
      <c r="C51" s="8" t="s">
        <v>1</v>
      </c>
      <c r="D51" s="8"/>
      <c r="E51" s="8"/>
      <c r="F51" s="8"/>
      <c r="G51" s="8"/>
      <c r="H51" s="7">
        <f>+H32+H45</f>
        <v>293342.79999999877</v>
      </c>
    </row>
    <row r="52" spans="3:9" ht="12" customHeight="1" x14ac:dyDescent="0.25">
      <c r="C52" s="6" t="s">
        <v>0</v>
      </c>
      <c r="D52" s="5"/>
      <c r="E52" s="4"/>
      <c r="F52" s="4"/>
      <c r="G52" s="4"/>
      <c r="H52" s="4"/>
    </row>
    <row r="54" spans="3:9" x14ac:dyDescent="0.2">
      <c r="D54" s="3"/>
      <c r="E54" s="3"/>
      <c r="F54" s="3"/>
      <c r="G54" s="3"/>
      <c r="H54" s="3"/>
    </row>
    <row r="55" spans="3:9" x14ac:dyDescent="0.2">
      <c r="D55" s="3"/>
    </row>
    <row r="57" spans="3:9" x14ac:dyDescent="0.2">
      <c r="H57" s="3"/>
    </row>
  </sheetData>
  <mergeCells count="13">
    <mergeCell ref="D49:H49"/>
    <mergeCell ref="D50:H50"/>
    <mergeCell ref="C46:I46"/>
    <mergeCell ref="C21:I21"/>
    <mergeCell ref="C22:I22"/>
    <mergeCell ref="C33:I33"/>
    <mergeCell ref="C26:I26"/>
    <mergeCell ref="C24:I24"/>
    <mergeCell ref="I35:I36"/>
    <mergeCell ref="I27:I31"/>
    <mergeCell ref="C23:I23"/>
    <mergeCell ref="D48:H48"/>
    <mergeCell ref="D47:H47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19"/>
  <sheetViews>
    <sheetView topLeftCell="A16" zoomScaleNormal="100" zoomScaleSheetLayoutView="120" workbookViewId="0">
      <selection activeCell="D22" sqref="D22"/>
    </sheetView>
  </sheetViews>
  <sheetFormatPr defaultRowHeight="15" x14ac:dyDescent="0.25"/>
  <cols>
    <col min="1" max="1" width="4.5703125" style="42" customWidth="1"/>
    <col min="2" max="2" width="12.42578125" style="42" customWidth="1"/>
    <col min="3" max="3" width="13.28515625" style="42" hidden="1" customWidth="1"/>
    <col min="4" max="4" width="12.140625" style="42" customWidth="1"/>
    <col min="5" max="5" width="13.5703125" style="42" customWidth="1"/>
    <col min="6" max="6" width="13.28515625" style="42" customWidth="1"/>
    <col min="7" max="7" width="14.28515625" style="42" customWidth="1"/>
    <col min="8" max="8" width="15.140625" style="42" customWidth="1"/>
    <col min="9" max="9" width="13.85546875" style="42" customWidth="1"/>
    <col min="10" max="16384" width="9.140625" style="42"/>
  </cols>
  <sheetData>
    <row r="13" spans="1:9" x14ac:dyDescent="0.25">
      <c r="A13" s="68" t="s">
        <v>54</v>
      </c>
      <c r="B13" s="68"/>
      <c r="C13" s="68"/>
      <c r="D13" s="68"/>
      <c r="E13" s="68"/>
      <c r="F13" s="68"/>
      <c r="G13" s="68"/>
      <c r="H13" s="68"/>
      <c r="I13" s="68"/>
    </row>
    <row r="14" spans="1:9" x14ac:dyDescent="0.25">
      <c r="A14" s="68" t="s">
        <v>53</v>
      </c>
      <c r="B14" s="68"/>
      <c r="C14" s="68"/>
      <c r="D14" s="68"/>
      <c r="E14" s="68"/>
      <c r="F14" s="68"/>
      <c r="G14" s="68"/>
      <c r="H14" s="68"/>
      <c r="I14" s="68"/>
    </row>
    <row r="15" spans="1:9" x14ac:dyDescent="0.25">
      <c r="A15" s="68" t="s">
        <v>52</v>
      </c>
      <c r="B15" s="68"/>
      <c r="C15" s="68"/>
      <c r="D15" s="68"/>
      <c r="E15" s="68"/>
      <c r="F15" s="68"/>
      <c r="G15" s="68"/>
      <c r="H15" s="68"/>
      <c r="I15" s="68"/>
    </row>
    <row r="16" spans="1:9" ht="60" x14ac:dyDescent="0.25">
      <c r="A16" s="46" t="s">
        <v>51</v>
      </c>
      <c r="B16" s="46" t="s">
        <v>50</v>
      </c>
      <c r="C16" s="46" t="s">
        <v>49</v>
      </c>
      <c r="D16" s="46" t="s">
        <v>48</v>
      </c>
      <c r="E16" s="46" t="s">
        <v>47</v>
      </c>
      <c r="F16" s="47" t="s">
        <v>46</v>
      </c>
      <c r="G16" s="47" t="s">
        <v>45</v>
      </c>
      <c r="H16" s="46" t="s">
        <v>44</v>
      </c>
      <c r="I16" s="46" t="s">
        <v>43</v>
      </c>
    </row>
    <row r="17" spans="1:9" x14ac:dyDescent="0.25">
      <c r="A17" s="45" t="s">
        <v>42</v>
      </c>
      <c r="B17" s="44">
        <v>748.14260000000002</v>
      </c>
      <c r="C17" s="44"/>
      <c r="D17" s="44">
        <v>0</v>
      </c>
      <c r="E17" s="44">
        <f>7298.69/1000</f>
        <v>7.2986899999999997</v>
      </c>
      <c r="F17" s="43">
        <v>0</v>
      </c>
      <c r="G17" s="43">
        <v>0</v>
      </c>
      <c r="H17" s="43">
        <v>10.37738</v>
      </c>
      <c r="I17" s="43">
        <f>B17+D17+F17-G17</f>
        <v>748.14260000000002</v>
      </c>
    </row>
    <row r="19" spans="1:9" x14ac:dyDescent="0.25">
      <c r="A19" s="42" t="s">
        <v>41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Молодцова 2</vt:lpstr>
      <vt:lpstr>Молодцова 2 (2)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2018-04-02T10:13:13Z</dcterms:created>
  <dcterms:modified xsi:type="dcterms:W3CDTF">2018-04-05T12:39:04Z</dcterms:modified>
</cp:coreProperties>
</file>