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cor\OneDrive\Рабочий стол\КАТЯ данные\Данные 2017\Общие отчеты 2017 на сайт\"/>
    </mc:Choice>
  </mc:AlternateContent>
  <bookViews>
    <workbookView xWindow="0" yWindow="0" windowWidth="19200" windowHeight="13470"/>
  </bookViews>
  <sheets>
    <sheet name="Школьная6 1" sheetId="1" r:id="rId1"/>
    <sheet name="Школьная 6 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2" l="1"/>
  <c r="I17" i="2"/>
  <c r="H26" i="1"/>
  <c r="H27" i="1"/>
  <c r="K27" i="1"/>
  <c r="H28" i="1"/>
  <c r="K28" i="1"/>
  <c r="H29" i="1"/>
  <c r="K29" i="1"/>
  <c r="H30" i="1"/>
  <c r="K30" i="1"/>
  <c r="D31" i="1"/>
  <c r="E31" i="1"/>
  <c r="F31" i="1"/>
  <c r="G31" i="1"/>
  <c r="H31" i="1"/>
  <c r="H49" i="1" s="1"/>
  <c r="G34" i="1"/>
  <c r="H34" i="1"/>
  <c r="H35" i="1"/>
  <c r="H36" i="1"/>
  <c r="E37" i="1"/>
  <c r="F37" i="1"/>
  <c r="G37" i="1"/>
  <c r="H37" i="1"/>
  <c r="J37" i="1"/>
  <c r="K37" i="1"/>
  <c r="H38" i="1"/>
  <c r="H39" i="1"/>
  <c r="G40" i="1"/>
  <c r="H40" i="1"/>
  <c r="G41" i="1"/>
  <c r="H41" i="1"/>
  <c r="G42" i="1"/>
  <c r="H42" i="1"/>
  <c r="G43" i="1"/>
  <c r="H43" i="1"/>
  <c r="H44" i="1"/>
  <c r="D45" i="1"/>
  <c r="E45" i="1"/>
  <c r="F45" i="1"/>
  <c r="G45" i="1"/>
  <c r="H45" i="1"/>
</calcChain>
</file>

<file path=xl/sharedStrings.xml><?xml version="1.0" encoding="utf-8"?>
<sst xmlns="http://schemas.openxmlformats.org/spreadsheetml/2006/main" count="76" uniqueCount="68">
  <si>
    <t>Примечание: подробный отчет о выполненных работах по текущему и капитальному ремонту будет приведен в следующей квитанции</t>
  </si>
  <si>
    <t>Надеемся на дальнейшее сотрудничество. Администрация ООО "УЮТ-СЕРВИС"</t>
  </si>
  <si>
    <t>Общая задолженность по дому  на 01.01.2018г.</t>
  </si>
  <si>
    <t>ИП Кожевников</t>
  </si>
  <si>
    <t xml:space="preserve">Поступило от ИП Кожевников за управление и содержание общедомового имущества, и за сбор ТБО 37181,91 руб. </t>
  </si>
  <si>
    <t>ЦИТ "Домашние сети",  ООО "ГМК"</t>
  </si>
  <si>
    <t>Поступило от ЦИТ "Домашние сети" за размещение интернет оборудования 1080,00 руб., от ООО "ГМК" 4185,00 руб.</t>
  </si>
  <si>
    <t>Размещение Интернет оборудования</t>
  </si>
  <si>
    <t>Прочие поступления</t>
  </si>
  <si>
    <t>Итого</t>
  </si>
  <si>
    <t>ТСЖ "Родник-2004"</t>
  </si>
  <si>
    <t>Агентское вознаграждение</t>
  </si>
  <si>
    <t xml:space="preserve"> ООО"Энерго-Сервис"</t>
  </si>
  <si>
    <t>т/о узлов учета теп/энергии</t>
  </si>
  <si>
    <t>повышающий коэффициент</t>
  </si>
  <si>
    <t>услуги расчетно-кассовой службы</t>
  </si>
  <si>
    <t>ОАО "Леноблгаз"</t>
  </si>
  <si>
    <t>т/о внутридомового газ/ оборудования</t>
  </si>
  <si>
    <t xml:space="preserve"> ООО"Экотранс"</t>
  </si>
  <si>
    <t>Аренда контейнера</t>
  </si>
  <si>
    <t xml:space="preserve"> ООО УК "Житель", ООО "Леноблстрой"</t>
  </si>
  <si>
    <t>Вывоз ТБО и  КГО</t>
  </si>
  <si>
    <t>ООО "ПСК"</t>
  </si>
  <si>
    <t>Электричество</t>
  </si>
  <si>
    <t>Капитальный ремонт</t>
  </si>
  <si>
    <t>Текущий ремонт</t>
  </si>
  <si>
    <t>ООО "Уют-Сервис", договор управления № Н/2011-106 от 01.10.2011г.</t>
  </si>
  <si>
    <t>Упр. и сод.общего им-ва</t>
  </si>
  <si>
    <t>Наименование подрядчика</t>
  </si>
  <si>
    <t>Задолженность населения на 01.01.2018г. (руб.)</t>
  </si>
  <si>
    <t>Перечислено поставщику услуг в 2017г. (руб.)</t>
  </si>
  <si>
    <t>Поступило в счет оплаты в 2017г. (руб.)</t>
  </si>
  <si>
    <t>Начислено населению за 2017г. (руб.)</t>
  </si>
  <si>
    <t>Задолженность населения на 01.01.2017г. (руб.)</t>
  </si>
  <si>
    <t>наименование</t>
  </si>
  <si>
    <t>Содержание и текущий ремонт общего имущества дома</t>
  </si>
  <si>
    <t>ОДН</t>
  </si>
  <si>
    <t>Водоотведение</t>
  </si>
  <si>
    <t>Холодное водоснабжение</t>
  </si>
  <si>
    <t>Горячее водоснабжение</t>
  </si>
  <si>
    <t xml:space="preserve"> ООО"Научно-технический центр "Энергия",  ООО "Сертоловские Коммунальные Системы"</t>
  </si>
  <si>
    <t>Отопление</t>
  </si>
  <si>
    <t>Коммунальные услуги</t>
  </si>
  <si>
    <t>Наименование поставщика</t>
  </si>
  <si>
    <t>имущества жилого дома № 6/1  по ул. Школьная с 01.01.2017г. по 31.12.2017г.</t>
  </si>
  <si>
    <t xml:space="preserve">предоставляем Вам  ОТЧЕТ по оплате за коммунальные услуги, содержанию и текущему ремонту общего </t>
  </si>
  <si>
    <t>Уважаемые собственники помещений!</t>
  </si>
  <si>
    <t>ВНИМАНИЕ НА ОБОРТНОЙ СТОРОНЕ СЧЕТ ИЗВЕЩЕНИЕ НА ОПЛАТУ ЖКУ</t>
  </si>
  <si>
    <t>восстановление желобов и водосточных воронок - 22.99 т.р.</t>
  </si>
  <si>
    <t>аварийное обслуживание - 4.00 т.р.</t>
  </si>
  <si>
    <t>прочее - 0.60 т.р.</t>
  </si>
  <si>
    <t>смена трубопровода стояков ХВС, ГВС - 1.02 т.р.</t>
  </si>
  <si>
    <t>работы по электрике - 0.41 т.р.</t>
  </si>
  <si>
    <t>ремонт желобов на крыше - 1.36 т.р.</t>
  </si>
  <si>
    <r>
      <t>Затраты по статье "текущий ремонт" составили 30.38</t>
    </r>
    <r>
      <rPr>
        <b/>
        <sz val="11"/>
        <color indexed="8"/>
        <rFont val="Calibri"/>
        <family val="2"/>
        <charset val="204"/>
      </rPr>
      <t xml:space="preserve"> </t>
    </r>
    <r>
      <rPr>
        <sz val="10"/>
        <rFont val="Arial Cyr"/>
        <charset val="204"/>
      </rPr>
      <t>тыс.рублей, в том числе:</t>
    </r>
  </si>
  <si>
    <t>1.</t>
  </si>
  <si>
    <t>Переходящий остаток,                     тыс.руб.</t>
  </si>
  <si>
    <t>Задолженность населения на 01.01.2018г., тыс.руб.</t>
  </si>
  <si>
    <t>Использовано, тыс.руб.</t>
  </si>
  <si>
    <t>Прочие поступления, тыс.руб.</t>
  </si>
  <si>
    <t>Поступило от населения, тыс.руб.</t>
  </si>
  <si>
    <t>Начислено, тыс.руб.</t>
  </si>
  <si>
    <t>Остаток на 01.01.2011г., тыс.руб. (получено)</t>
  </si>
  <si>
    <t>Остаток на 01.01.2017г., тыс.руб.</t>
  </si>
  <si>
    <t>№                             п/п</t>
  </si>
  <si>
    <t>№ 6/1 по ул. Школьная с 01.01.2017г. по 31.12.2017г.</t>
  </si>
  <si>
    <t>по выполнению плана текущего ремонта жилого дома</t>
  </si>
  <si>
    <t>ОТЧЕТ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</si>
</sst>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Arial Cyr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3">
    <xf numFmtId="0" fontId="0" fillId="0" borderId="0" xfId="0"/>
    <xf numFmtId="0" fontId="0" fillId="0" borderId="0" xfId="0" applyFill="1"/>
    <xf numFmtId="0" fontId="4" fillId="0" borderId="0" xfId="0" applyFont="1" applyFill="1"/>
    <xf numFmtId="4" fontId="4" fillId="0" borderId="0" xfId="0" applyNumberFormat="1" applyFont="1" applyFill="1"/>
    <xf numFmtId="0" fontId="5" fillId="0" borderId="0" xfId="0" applyFont="1" applyFill="1"/>
    <xf numFmtId="0" fontId="6" fillId="0" borderId="0" xfId="0" applyFont="1" applyFill="1"/>
    <xf numFmtId="4" fontId="7" fillId="0" borderId="0" xfId="0" applyNumberFormat="1" applyFont="1" applyFill="1"/>
    <xf numFmtId="0" fontId="8" fillId="0" borderId="0" xfId="0" applyFont="1" applyFill="1"/>
    <xf numFmtId="0" fontId="4" fillId="0" borderId="1" xfId="0" applyFont="1" applyFill="1" applyBorder="1" applyAlignment="1">
      <alignment horizontal="center" wrapText="1"/>
    </xf>
    <xf numFmtId="0" fontId="0" fillId="0" borderId="2" xfId="0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4" fontId="4" fillId="0" borderId="4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wrapText="1"/>
    </xf>
    <xf numFmtId="0" fontId="9" fillId="0" borderId="6" xfId="0" applyFont="1" applyFill="1" applyBorder="1" applyAlignment="1">
      <alignment horizontal="center" vertical="top" wrapText="1"/>
    </xf>
    <xf numFmtId="0" fontId="3" fillId="0" borderId="0" xfId="0" applyFont="1" applyFill="1"/>
    <xf numFmtId="0" fontId="9" fillId="0" borderId="7" xfId="0" applyFont="1" applyFill="1" applyBorder="1" applyAlignment="1">
      <alignment horizontal="center" vertical="top" wrapText="1"/>
    </xf>
    <xf numFmtId="4" fontId="9" fillId="0" borderId="7" xfId="0" applyNumberFormat="1" applyFont="1" applyFill="1" applyBorder="1" applyAlignment="1">
      <alignment vertical="top" wrapText="1"/>
    </xf>
    <xf numFmtId="0" fontId="9" fillId="0" borderId="8" xfId="0" applyFont="1" applyFill="1" applyBorder="1" applyAlignment="1">
      <alignment horizontal="center" vertical="top" wrapText="1"/>
    </xf>
    <xf numFmtId="0" fontId="10" fillId="0" borderId="7" xfId="0" applyFont="1" applyFill="1" applyBorder="1" applyAlignment="1">
      <alignment horizontal="center" vertical="top" wrapText="1"/>
    </xf>
    <xf numFmtId="4" fontId="11" fillId="0" borderId="7" xfId="0" applyNumberFormat="1" applyFont="1" applyFill="1" applyBorder="1" applyAlignment="1">
      <alignment vertical="top" wrapText="1"/>
    </xf>
    <xf numFmtId="4" fontId="4" fillId="0" borderId="7" xfId="0" applyNumberFormat="1" applyFont="1" applyFill="1" applyBorder="1" applyAlignment="1">
      <alignment vertical="top" wrapText="1"/>
    </xf>
    <xf numFmtId="4" fontId="4" fillId="0" borderId="7" xfId="0" applyNumberFormat="1" applyFont="1" applyFill="1" applyBorder="1" applyAlignment="1">
      <alignment horizontal="right" vertical="top" wrapText="1"/>
    </xf>
    <xf numFmtId="0" fontId="4" fillId="0" borderId="7" xfId="0" applyFont="1" applyFill="1" applyBorder="1" applyAlignment="1">
      <alignment horizontal="center" vertical="top" wrapText="1"/>
    </xf>
    <xf numFmtId="4" fontId="11" fillId="0" borderId="2" xfId="0" applyNumberFormat="1" applyFont="1" applyFill="1" applyBorder="1" applyAlignment="1">
      <alignment vertical="top" wrapText="1"/>
    </xf>
    <xf numFmtId="0" fontId="0" fillId="2" borderId="0" xfId="0" applyFill="1"/>
    <xf numFmtId="0" fontId="10" fillId="2" borderId="7" xfId="0" applyFont="1" applyFill="1" applyBorder="1" applyAlignment="1">
      <alignment horizontal="center" vertical="top" wrapText="1"/>
    </xf>
    <xf numFmtId="4" fontId="11" fillId="2" borderId="2" xfId="0" applyNumberFormat="1" applyFont="1" applyFill="1" applyBorder="1" applyAlignment="1">
      <alignment vertical="top" wrapText="1"/>
    </xf>
    <xf numFmtId="4" fontId="4" fillId="2" borderId="7" xfId="0" applyNumberFormat="1" applyFont="1" applyFill="1" applyBorder="1" applyAlignment="1">
      <alignment vertical="top" wrapText="1"/>
    </xf>
    <xf numFmtId="4" fontId="4" fillId="2" borderId="7" xfId="0" applyNumberFormat="1" applyFont="1" applyFill="1" applyBorder="1" applyAlignment="1">
      <alignment horizontal="right" vertical="top" wrapText="1"/>
    </xf>
    <xf numFmtId="0" fontId="12" fillId="2" borderId="8" xfId="0" applyFont="1" applyFill="1" applyBorder="1" applyAlignment="1">
      <alignment horizontal="center" vertical="top" wrapText="1"/>
    </xf>
    <xf numFmtId="0" fontId="12" fillId="0" borderId="8" xfId="0" applyFont="1" applyFill="1" applyBorder="1" applyAlignment="1">
      <alignment horizontal="center" vertical="top" wrapText="1"/>
    </xf>
    <xf numFmtId="0" fontId="0" fillId="3" borderId="0" xfId="0" applyFill="1"/>
    <xf numFmtId="0" fontId="4" fillId="3" borderId="7" xfId="0" applyFont="1" applyFill="1" applyBorder="1" applyAlignment="1">
      <alignment horizontal="center" vertical="top" wrapText="1"/>
    </xf>
    <xf numFmtId="4" fontId="11" fillId="3" borderId="2" xfId="0" applyNumberFormat="1" applyFont="1" applyFill="1" applyBorder="1" applyAlignment="1">
      <alignment vertical="top" wrapText="1"/>
    </xf>
    <xf numFmtId="4" fontId="11" fillId="3" borderId="7" xfId="0" applyNumberFormat="1" applyFont="1" applyFill="1" applyBorder="1" applyAlignment="1">
      <alignment vertical="top" wrapText="1"/>
    </xf>
    <xf numFmtId="4" fontId="4" fillId="3" borderId="7" xfId="0" applyNumberFormat="1" applyFont="1" applyFill="1" applyBorder="1" applyAlignment="1">
      <alignment horizontal="right" vertical="top" wrapText="1"/>
    </xf>
    <xf numFmtId="0" fontId="9" fillId="3" borderId="8" xfId="0" applyFont="1" applyFill="1" applyBorder="1" applyAlignment="1">
      <alignment horizontal="center" vertical="top" wrapText="1"/>
    </xf>
    <xf numFmtId="4" fontId="5" fillId="0" borderId="7" xfId="0" applyNumberFormat="1" applyFont="1" applyFill="1" applyBorder="1" applyAlignment="1">
      <alignment horizontal="right" vertical="top" wrapText="1"/>
    </xf>
    <xf numFmtId="4" fontId="0" fillId="0" borderId="0" xfId="0" applyNumberFormat="1" applyFill="1"/>
    <xf numFmtId="0" fontId="13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right" vertical="top" wrapText="1"/>
    </xf>
    <xf numFmtId="0" fontId="12" fillId="0" borderId="1" xfId="0" applyFont="1" applyFill="1" applyBorder="1" applyAlignment="1">
      <alignment horizontal="center" vertical="top" wrapText="1"/>
    </xf>
    <xf numFmtId="0" fontId="12" fillId="0" borderId="7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center" wrapText="1"/>
    </xf>
    <xf numFmtId="2" fontId="0" fillId="0" borderId="0" xfId="0" applyNumberFormat="1" applyFill="1"/>
    <xf numFmtId="0" fontId="4" fillId="0" borderId="9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7" fillId="0" borderId="0" xfId="0" applyFont="1" applyFill="1" applyBorder="1"/>
    <xf numFmtId="0" fontId="9" fillId="0" borderId="0" xfId="0" applyFont="1" applyFill="1" applyAlignment="1">
      <alignment horizontal="center"/>
    </xf>
    <xf numFmtId="0" fontId="17" fillId="0" borderId="2" xfId="0" applyFont="1" applyFill="1" applyBorder="1"/>
    <xf numFmtId="0" fontId="17" fillId="0" borderId="3" xfId="0" applyFont="1" applyFill="1" applyBorder="1"/>
    <xf numFmtId="0" fontId="9" fillId="0" borderId="3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17" fillId="0" borderId="0" xfId="0" applyFont="1" applyFill="1"/>
    <xf numFmtId="0" fontId="1" fillId="0" borderId="0" xfId="1"/>
    <xf numFmtId="0" fontId="1" fillId="0" borderId="0" xfId="1" applyFill="1"/>
    <xf numFmtId="2" fontId="2" fillId="0" borderId="13" xfId="1" applyNumberFormat="1" applyFont="1" applyFill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1" fillId="0" borderId="13" xfId="1" applyBorder="1" applyAlignment="1">
      <alignment horizontal="center" vertical="center" wrapText="1"/>
    </xf>
    <xf numFmtId="0" fontId="1" fillId="0" borderId="13" xfId="1" applyFont="1" applyBorder="1" applyAlignment="1">
      <alignment horizontal="center" vertical="center" wrapText="1"/>
    </xf>
    <xf numFmtId="0" fontId="1" fillId="0" borderId="0" xfId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abSelected="1" topLeftCell="C11" zoomScaleNormal="100" workbookViewId="0">
      <selection activeCell="I24" sqref="I24"/>
    </sheetView>
  </sheetViews>
  <sheetFormatPr defaultRowHeight="12.75" x14ac:dyDescent="0.2"/>
  <cols>
    <col min="1" max="1" width="3.42578125" style="1" hidden="1" customWidth="1"/>
    <col min="2" max="2" width="9.140625" style="1" hidden="1" customWidth="1"/>
    <col min="3" max="3" width="28.42578125" style="2" customWidth="1"/>
    <col min="4" max="4" width="13" style="2" customWidth="1"/>
    <col min="5" max="5" width="11.85546875" style="2" customWidth="1"/>
    <col min="6" max="6" width="13.28515625" style="2" customWidth="1"/>
    <col min="7" max="7" width="11.85546875" style="2" customWidth="1"/>
    <col min="8" max="8" width="13.28515625" style="2" customWidth="1"/>
    <col min="9" max="9" width="22.140625" style="2" customWidth="1"/>
    <col min="10" max="10" width="10.140625" style="1" hidden="1" customWidth="1"/>
    <col min="11" max="11" width="0" style="1" hidden="1" customWidth="1"/>
    <col min="12" max="16384" width="9.140625" style="1"/>
  </cols>
  <sheetData>
    <row r="1" spans="3:9" ht="12.75" hidden="1" customHeight="1" x14ac:dyDescent="0.2">
      <c r="C1" s="65"/>
      <c r="D1" s="65"/>
      <c r="E1" s="65"/>
      <c r="F1" s="65"/>
      <c r="G1" s="65"/>
      <c r="H1" s="65"/>
      <c r="I1" s="65"/>
    </row>
    <row r="2" spans="3:9" ht="13.5" hidden="1" customHeight="1" thickBot="1" x14ac:dyDescent="0.25">
      <c r="C2" s="65"/>
      <c r="D2" s="65"/>
      <c r="E2" s="65" t="s">
        <v>47</v>
      </c>
      <c r="F2" s="65"/>
      <c r="G2" s="65"/>
      <c r="H2" s="65"/>
      <c r="I2" s="65"/>
    </row>
    <row r="3" spans="3:9" ht="13.5" hidden="1" customHeight="1" thickBot="1" x14ac:dyDescent="0.25">
      <c r="C3" s="64"/>
      <c r="D3" s="63"/>
      <c r="E3" s="62"/>
      <c r="F3" s="62"/>
      <c r="G3" s="62"/>
      <c r="H3" s="62"/>
      <c r="I3" s="61"/>
    </row>
    <row r="4" spans="3:9" ht="12.75" hidden="1" customHeight="1" x14ac:dyDescent="0.2">
      <c r="C4" s="60"/>
      <c r="D4" s="60"/>
      <c r="E4" s="59"/>
      <c r="F4" s="59"/>
      <c r="G4" s="59"/>
      <c r="H4" s="59"/>
      <c r="I4" s="59"/>
    </row>
    <row r="5" spans="3:9" ht="12.75" customHeight="1" x14ac:dyDescent="0.2">
      <c r="C5" s="60"/>
      <c r="D5" s="60"/>
      <c r="E5" s="59"/>
      <c r="F5" s="59"/>
      <c r="G5" s="59"/>
      <c r="H5" s="59"/>
      <c r="I5" s="59"/>
    </row>
    <row r="6" spans="3:9" ht="12.75" customHeight="1" x14ac:dyDescent="0.2">
      <c r="C6" s="60"/>
      <c r="D6" s="60"/>
      <c r="E6" s="59"/>
      <c r="F6" s="59"/>
      <c r="G6" s="59"/>
      <c r="H6" s="59"/>
      <c r="I6" s="59"/>
    </row>
    <row r="7" spans="3:9" ht="12.75" customHeight="1" x14ac:dyDescent="0.2">
      <c r="C7" s="60"/>
      <c r="D7" s="60"/>
      <c r="E7" s="59"/>
      <c r="F7" s="59"/>
      <c r="G7" s="59"/>
      <c r="H7" s="59"/>
      <c r="I7" s="59"/>
    </row>
    <row r="8" spans="3:9" ht="12.75" customHeight="1" x14ac:dyDescent="0.2">
      <c r="C8" s="60"/>
      <c r="D8" s="60"/>
      <c r="E8" s="59"/>
      <c r="F8" s="59"/>
      <c r="G8" s="59"/>
      <c r="H8" s="59"/>
      <c r="I8" s="59"/>
    </row>
    <row r="9" spans="3:9" ht="12.75" customHeight="1" x14ac:dyDescent="0.2">
      <c r="C9" s="60"/>
      <c r="D9" s="60"/>
      <c r="E9" s="59"/>
      <c r="F9" s="59"/>
      <c r="G9" s="59"/>
      <c r="H9" s="59"/>
      <c r="I9" s="59"/>
    </row>
    <row r="10" spans="3:9" ht="12.75" customHeight="1" x14ac:dyDescent="0.2">
      <c r="C10" s="60"/>
      <c r="D10" s="60"/>
      <c r="E10" s="59"/>
      <c r="F10" s="59"/>
      <c r="G10" s="59"/>
      <c r="H10" s="59"/>
      <c r="I10" s="59"/>
    </row>
    <row r="11" spans="3:9" ht="12.75" customHeight="1" x14ac:dyDescent="0.2">
      <c r="C11" s="60"/>
      <c r="D11" s="60"/>
      <c r="E11" s="59"/>
      <c r="F11" s="59"/>
      <c r="G11" s="59"/>
      <c r="H11" s="59"/>
      <c r="I11" s="59"/>
    </row>
    <row r="12" spans="3:9" ht="12.75" customHeight="1" x14ac:dyDescent="0.2">
      <c r="C12" s="60"/>
      <c r="D12" s="60"/>
      <c r="E12" s="59"/>
      <c r="F12" s="59"/>
      <c r="G12" s="59"/>
      <c r="H12" s="59"/>
      <c r="I12" s="59"/>
    </row>
    <row r="13" spans="3:9" ht="12.75" customHeight="1" x14ac:dyDescent="0.2">
      <c r="C13" s="60"/>
      <c r="D13" s="60"/>
      <c r="E13" s="59"/>
      <c r="F13" s="59"/>
      <c r="G13" s="59"/>
      <c r="H13" s="59"/>
      <c r="I13" s="59"/>
    </row>
    <row r="14" spans="3:9" ht="12.75" customHeight="1" x14ac:dyDescent="0.2">
      <c r="C14" s="60"/>
      <c r="D14" s="60"/>
      <c r="E14" s="59"/>
      <c r="F14" s="59"/>
      <c r="G14" s="59"/>
      <c r="H14" s="59"/>
      <c r="I14" s="59"/>
    </row>
    <row r="15" spans="3:9" ht="12.75" customHeight="1" x14ac:dyDescent="0.2">
      <c r="C15" s="60"/>
      <c r="D15" s="60"/>
      <c r="E15" s="59"/>
      <c r="F15" s="59"/>
      <c r="G15" s="59"/>
      <c r="H15" s="59"/>
      <c r="I15" s="59"/>
    </row>
    <row r="16" spans="3:9" ht="12.75" customHeight="1" x14ac:dyDescent="0.2">
      <c r="C16" s="60"/>
      <c r="D16" s="60"/>
      <c r="E16" s="59"/>
      <c r="F16" s="59"/>
      <c r="G16" s="59"/>
      <c r="H16" s="59"/>
      <c r="I16" s="59"/>
    </row>
    <row r="17" spans="3:11" ht="12.75" customHeight="1" x14ac:dyDescent="0.2">
      <c r="C17" s="60"/>
      <c r="D17" s="60"/>
      <c r="E17" s="59"/>
      <c r="F17" s="59"/>
      <c r="G17" s="59"/>
      <c r="H17" s="59"/>
      <c r="I17" s="59"/>
    </row>
    <row r="18" spans="3:11" ht="12.75" customHeight="1" x14ac:dyDescent="0.2">
      <c r="C18" s="60"/>
      <c r="D18" s="60"/>
      <c r="E18" s="59"/>
      <c r="F18" s="59"/>
      <c r="G18" s="59"/>
      <c r="H18" s="59"/>
      <c r="I18" s="59"/>
    </row>
    <row r="19" spans="3:11" ht="12.75" customHeight="1" x14ac:dyDescent="0.2">
      <c r="C19" s="60"/>
      <c r="D19" s="60"/>
      <c r="E19" s="59"/>
      <c r="F19" s="59"/>
      <c r="G19" s="59"/>
      <c r="H19" s="59"/>
      <c r="I19" s="59"/>
    </row>
    <row r="20" spans="3:11" ht="14.25" x14ac:dyDescent="0.2">
      <c r="C20" s="58" t="s">
        <v>46</v>
      </c>
      <c r="D20" s="58"/>
      <c r="E20" s="58"/>
      <c r="F20" s="58"/>
      <c r="G20" s="58"/>
      <c r="H20" s="58"/>
      <c r="I20" s="58"/>
    </row>
    <row r="21" spans="3:11" x14ac:dyDescent="0.2">
      <c r="C21" s="57" t="s">
        <v>45</v>
      </c>
      <c r="D21" s="57"/>
      <c r="E21" s="57"/>
      <c r="F21" s="57"/>
      <c r="G21" s="57"/>
      <c r="H21" s="57"/>
      <c r="I21" s="57"/>
    </row>
    <row r="22" spans="3:11" x14ac:dyDescent="0.2">
      <c r="C22" s="57" t="s">
        <v>44</v>
      </c>
      <c r="D22" s="57"/>
      <c r="E22" s="57"/>
      <c r="F22" s="57"/>
      <c r="G22" s="57"/>
      <c r="H22" s="57"/>
      <c r="I22" s="57"/>
    </row>
    <row r="23" spans="3:11" ht="6" customHeight="1" thickBot="1" x14ac:dyDescent="0.25">
      <c r="C23" s="56"/>
      <c r="D23" s="56"/>
      <c r="E23" s="56"/>
      <c r="F23" s="56"/>
      <c r="G23" s="56"/>
      <c r="H23" s="56"/>
      <c r="I23" s="56"/>
    </row>
    <row r="24" spans="3:11" ht="59.25" customHeight="1" thickBot="1" x14ac:dyDescent="0.25">
      <c r="C24" s="44" t="s">
        <v>34</v>
      </c>
      <c r="D24" s="47" t="s">
        <v>33</v>
      </c>
      <c r="E24" s="46" t="s">
        <v>32</v>
      </c>
      <c r="F24" s="46" t="s">
        <v>31</v>
      </c>
      <c r="G24" s="46" t="s">
        <v>30</v>
      </c>
      <c r="H24" s="46" t="s">
        <v>29</v>
      </c>
      <c r="I24" s="47" t="s">
        <v>43</v>
      </c>
    </row>
    <row r="25" spans="3:11" ht="13.5" customHeight="1" thickBot="1" x14ac:dyDescent="0.25">
      <c r="C25" s="55" t="s">
        <v>42</v>
      </c>
      <c r="D25" s="48"/>
      <c r="E25" s="48"/>
      <c r="F25" s="48"/>
      <c r="G25" s="48"/>
      <c r="H25" s="48"/>
      <c r="I25" s="54"/>
    </row>
    <row r="26" spans="3:11" ht="13.5" customHeight="1" thickBot="1" x14ac:dyDescent="0.25">
      <c r="C26" s="19" t="s">
        <v>41</v>
      </c>
      <c r="D26" s="23">
        <v>29901.440000000002</v>
      </c>
      <c r="E26" s="21">
        <v>272759.12</v>
      </c>
      <c r="F26" s="21">
        <v>274412.68</v>
      </c>
      <c r="G26" s="21">
        <v>260089.61</v>
      </c>
      <c r="H26" s="50">
        <f>+D26+E26-F26</f>
        <v>28247.880000000005</v>
      </c>
      <c r="I26" s="53" t="s">
        <v>40</v>
      </c>
      <c r="K26" s="1">
        <v>29901.439999999999</v>
      </c>
    </row>
    <row r="27" spans="3:11" ht="13.5" customHeight="1" thickBot="1" x14ac:dyDescent="0.25">
      <c r="C27" s="19" t="s">
        <v>39</v>
      </c>
      <c r="D27" s="23">
        <v>1154.5000000000073</v>
      </c>
      <c r="E27" s="22">
        <v>59235.87</v>
      </c>
      <c r="F27" s="22">
        <v>55030.65</v>
      </c>
      <c r="G27" s="21">
        <v>74112.600000000006</v>
      </c>
      <c r="H27" s="50">
        <f>+D27+E27-F27</f>
        <v>5359.7200000000084</v>
      </c>
      <c r="I27" s="51"/>
      <c r="K27" s="52">
        <f>5495.82-4341.32</f>
        <v>1154.5</v>
      </c>
    </row>
    <row r="28" spans="3:11" ht="13.5" customHeight="1" thickBot="1" x14ac:dyDescent="0.25">
      <c r="C28" s="19" t="s">
        <v>38</v>
      </c>
      <c r="D28" s="23">
        <v>2885.7599999999948</v>
      </c>
      <c r="E28" s="22">
        <v>38625.47</v>
      </c>
      <c r="F28" s="22">
        <v>39121.620000000003</v>
      </c>
      <c r="G28" s="21">
        <v>38946.550000000003</v>
      </c>
      <c r="H28" s="50">
        <f>+D28+E28-F28</f>
        <v>2389.6099999999933</v>
      </c>
      <c r="I28" s="51"/>
      <c r="K28" s="1">
        <f>4587.14-1701.38</f>
        <v>2885.76</v>
      </c>
    </row>
    <row r="29" spans="3:11" ht="13.5" customHeight="1" thickBot="1" x14ac:dyDescent="0.25">
      <c r="C29" s="19" t="s">
        <v>37</v>
      </c>
      <c r="D29" s="23">
        <v>1212.1700000000019</v>
      </c>
      <c r="E29" s="22">
        <v>24224.79</v>
      </c>
      <c r="F29" s="22">
        <v>24439.84</v>
      </c>
      <c r="G29" s="21">
        <v>15392.36</v>
      </c>
      <c r="H29" s="50">
        <f>+D29+E29-F29</f>
        <v>997.12000000000262</v>
      </c>
      <c r="I29" s="51"/>
      <c r="K29" s="1">
        <f>770.19-587.64+1622.32-592.7</f>
        <v>1212.1699999999998</v>
      </c>
    </row>
    <row r="30" spans="3:11" ht="13.5" customHeight="1" thickBot="1" x14ac:dyDescent="0.25">
      <c r="C30" s="19" t="s">
        <v>36</v>
      </c>
      <c r="D30" s="23">
        <v>-1021.7300000000007</v>
      </c>
      <c r="E30" s="22">
        <v>5770.65</v>
      </c>
      <c r="F30" s="22">
        <v>5027.87</v>
      </c>
      <c r="G30" s="21"/>
      <c r="H30" s="50">
        <f>+D30+E30-F30</f>
        <v>-278.95000000000073</v>
      </c>
      <c r="I30" s="49"/>
      <c r="K30" s="1">
        <f>49.36-1279.17+208.08</f>
        <v>-1021.7300000000001</v>
      </c>
    </row>
    <row r="31" spans="3:11" ht="13.5" customHeight="1" thickBot="1" x14ac:dyDescent="0.25">
      <c r="C31" s="19" t="s">
        <v>9</v>
      </c>
      <c r="D31" s="18">
        <f>SUM(D26:D30)</f>
        <v>34132.140000000007</v>
      </c>
      <c r="E31" s="18">
        <f>SUM(E26:E30)</f>
        <v>400615.89999999997</v>
      </c>
      <c r="F31" s="18">
        <f>SUM(F26:F30)</f>
        <v>398032.66000000003</v>
      </c>
      <c r="G31" s="18">
        <f>SUM(G26:G30)</f>
        <v>388541.11999999994</v>
      </c>
      <c r="H31" s="18">
        <f>SUM(H26:H30)</f>
        <v>36715.380000000005</v>
      </c>
      <c r="I31" s="19"/>
    </row>
    <row r="32" spans="3:11" ht="13.5" customHeight="1" thickBot="1" x14ac:dyDescent="0.25">
      <c r="C32" s="48" t="s">
        <v>35</v>
      </c>
      <c r="D32" s="48"/>
      <c r="E32" s="48"/>
      <c r="F32" s="48"/>
      <c r="G32" s="48"/>
      <c r="H32" s="48"/>
      <c r="I32" s="48"/>
    </row>
    <row r="33" spans="3:11" ht="53.25" customHeight="1" thickBot="1" x14ac:dyDescent="0.25">
      <c r="C33" s="32" t="s">
        <v>34</v>
      </c>
      <c r="D33" s="47" t="s">
        <v>33</v>
      </c>
      <c r="E33" s="46" t="s">
        <v>32</v>
      </c>
      <c r="F33" s="46" t="s">
        <v>31</v>
      </c>
      <c r="G33" s="46" t="s">
        <v>30</v>
      </c>
      <c r="H33" s="46" t="s">
        <v>29</v>
      </c>
      <c r="I33" s="45" t="s">
        <v>28</v>
      </c>
    </row>
    <row r="34" spans="3:11" ht="31.5" customHeight="1" thickBot="1" x14ac:dyDescent="0.25">
      <c r="C34" s="44" t="s">
        <v>27</v>
      </c>
      <c r="D34" s="43">
        <v>10096.480000000025</v>
      </c>
      <c r="E34" s="25">
        <v>127047.84</v>
      </c>
      <c r="F34" s="25">
        <v>129973.63</v>
      </c>
      <c r="G34" s="25">
        <f>+E34</f>
        <v>127047.84</v>
      </c>
      <c r="H34" s="25">
        <f>+D34+E34-F34</f>
        <v>7170.6900000000023</v>
      </c>
      <c r="I34" s="42" t="s">
        <v>26</v>
      </c>
    </row>
    <row r="35" spans="3:11" ht="14.25" customHeight="1" thickBot="1" x14ac:dyDescent="0.25">
      <c r="C35" s="19" t="s">
        <v>25</v>
      </c>
      <c r="D35" s="23">
        <v>1934.4800000000068</v>
      </c>
      <c r="E35" s="21">
        <v>24342.240000000002</v>
      </c>
      <c r="F35" s="21">
        <v>25263.21</v>
      </c>
      <c r="G35" s="25">
        <v>30377.32</v>
      </c>
      <c r="H35" s="25">
        <f>+D35+E35-F35</f>
        <v>1013.5100000000093</v>
      </c>
      <c r="I35" s="41"/>
      <c r="J35" s="40"/>
    </row>
    <row r="36" spans="3:11" ht="13.5" customHeight="1" thickBot="1" x14ac:dyDescent="0.25">
      <c r="C36" s="32" t="s">
        <v>24</v>
      </c>
      <c r="D36" s="39">
        <v>0</v>
      </c>
      <c r="E36" s="21"/>
      <c r="F36" s="21"/>
      <c r="G36" s="25"/>
      <c r="H36" s="25">
        <f>+D36+E36-F36</f>
        <v>0</v>
      </c>
      <c r="I36" s="17"/>
    </row>
    <row r="37" spans="3:11" ht="12.75" customHeight="1" thickBot="1" x14ac:dyDescent="0.25">
      <c r="C37" s="19" t="s">
        <v>23</v>
      </c>
      <c r="D37" s="39">
        <v>13291.060000000012</v>
      </c>
      <c r="E37" s="21">
        <f>68061.84-479.56+13118.32-238.89+23769.93</f>
        <v>104231.64000000001</v>
      </c>
      <c r="F37" s="21">
        <f>24543.52+14486.01+72740.42</f>
        <v>111769.95</v>
      </c>
      <c r="G37" s="25">
        <f>+E37</f>
        <v>104231.64000000001</v>
      </c>
      <c r="H37" s="25">
        <f>+D37+E37-F37</f>
        <v>5752.7500000000291</v>
      </c>
      <c r="I37" s="20" t="s">
        <v>22</v>
      </c>
      <c r="J37" s="1">
        <f>10124.87+1071.61</f>
        <v>11196.480000000001</v>
      </c>
      <c r="K37" s="1">
        <f>10681.32+2609.74</f>
        <v>13291.06</v>
      </c>
    </row>
    <row r="38" spans="3:11" ht="39" customHeight="1" thickBot="1" x14ac:dyDescent="0.25">
      <c r="C38" s="19" t="s">
        <v>21</v>
      </c>
      <c r="D38" s="23">
        <v>2514.809999999994</v>
      </c>
      <c r="E38" s="21">
        <v>31644.959999999999</v>
      </c>
      <c r="F38" s="21">
        <v>32725.26</v>
      </c>
      <c r="G38" s="25">
        <v>43245.64</v>
      </c>
      <c r="H38" s="25">
        <f>+D38+E38-F38</f>
        <v>1434.5099999999911</v>
      </c>
      <c r="I38" s="24" t="s">
        <v>20</v>
      </c>
      <c r="J38" s="1">
        <v>1798.69</v>
      </c>
      <c r="K38" s="1">
        <v>2514.81</v>
      </c>
    </row>
    <row r="39" spans="3:11" s="33" customFormat="1" ht="13.5" hidden="1" customHeight="1" thickBot="1" x14ac:dyDescent="0.25">
      <c r="C39" s="38" t="s">
        <v>19</v>
      </c>
      <c r="D39" s="37">
        <v>0</v>
      </c>
      <c r="E39" s="36"/>
      <c r="F39" s="36"/>
      <c r="G39" s="25"/>
      <c r="H39" s="35">
        <f>+D39+E39-F39</f>
        <v>0</v>
      </c>
      <c r="I39" s="34" t="s">
        <v>18</v>
      </c>
    </row>
    <row r="40" spans="3:11" ht="30" customHeight="1" thickBot="1" x14ac:dyDescent="0.25">
      <c r="C40" s="19" t="s">
        <v>17</v>
      </c>
      <c r="D40" s="23">
        <v>133.90999999999985</v>
      </c>
      <c r="E40" s="22">
        <v>1685.28</v>
      </c>
      <c r="F40" s="22">
        <v>1788.79</v>
      </c>
      <c r="G40" s="25">
        <f>+E40</f>
        <v>1685.28</v>
      </c>
      <c r="H40" s="25">
        <f>+D40+E40-F40</f>
        <v>30.399999999999864</v>
      </c>
      <c r="I40" s="24" t="s">
        <v>16</v>
      </c>
    </row>
    <row r="41" spans="3:11" ht="13.5" customHeight="1" thickBot="1" x14ac:dyDescent="0.25">
      <c r="C41" s="32" t="s">
        <v>15</v>
      </c>
      <c r="D41" s="23">
        <v>2057.4800000000032</v>
      </c>
      <c r="E41" s="22">
        <v>20906.55</v>
      </c>
      <c r="F41" s="22">
        <v>21667.67</v>
      </c>
      <c r="G41" s="25">
        <f>+E41</f>
        <v>20906.55</v>
      </c>
      <c r="H41" s="25">
        <f>+D41+E41-F41</f>
        <v>1296.3600000000042</v>
      </c>
      <c r="I41" s="20"/>
    </row>
    <row r="42" spans="3:11" s="26" customFormat="1" ht="24" customHeight="1" thickBot="1" x14ac:dyDescent="0.25">
      <c r="C42" s="31" t="s">
        <v>14</v>
      </c>
      <c r="D42" s="30">
        <v>0</v>
      </c>
      <c r="E42" s="29"/>
      <c r="F42" s="29"/>
      <c r="G42" s="25">
        <f>+E42</f>
        <v>0</v>
      </c>
      <c r="H42" s="28">
        <f>+D42+E42-F42</f>
        <v>0</v>
      </c>
      <c r="I42" s="27"/>
    </row>
    <row r="43" spans="3:11" ht="13.5" customHeight="1" thickBot="1" x14ac:dyDescent="0.25">
      <c r="C43" s="19" t="s">
        <v>13</v>
      </c>
      <c r="D43" s="23">
        <v>550.57000000000062</v>
      </c>
      <c r="E43" s="22">
        <v>6928.08</v>
      </c>
      <c r="F43" s="22">
        <v>7270.98</v>
      </c>
      <c r="G43" s="25">
        <f>+E43</f>
        <v>6928.08</v>
      </c>
      <c r="H43" s="25">
        <f>+D43+E43-F43</f>
        <v>207.67000000000098</v>
      </c>
      <c r="I43" s="24" t="s">
        <v>12</v>
      </c>
    </row>
    <row r="44" spans="3:11" ht="13.5" hidden="1" customHeight="1" thickBot="1" x14ac:dyDescent="0.25">
      <c r="C44" s="19" t="s">
        <v>11</v>
      </c>
      <c r="D44" s="23">
        <v>0</v>
      </c>
      <c r="E44" s="22"/>
      <c r="F44" s="22"/>
      <c r="G44" s="21"/>
      <c r="H44" s="21">
        <f>+D44+E44-F44</f>
        <v>0</v>
      </c>
      <c r="I44" s="20" t="s">
        <v>10</v>
      </c>
    </row>
    <row r="45" spans="3:11" s="16" customFormat="1" ht="17.25" customHeight="1" thickBot="1" x14ac:dyDescent="0.25">
      <c r="C45" s="19" t="s">
        <v>9</v>
      </c>
      <c r="D45" s="18">
        <f>SUM(D34:D44)</f>
        <v>30578.790000000041</v>
      </c>
      <c r="E45" s="18">
        <f>SUM(E34:E44)</f>
        <v>316786.59000000003</v>
      </c>
      <c r="F45" s="18">
        <f>SUM(F34:F44)</f>
        <v>330459.48999999993</v>
      </c>
      <c r="G45" s="18">
        <f>SUM(G34:G44)</f>
        <v>334422.35000000003</v>
      </c>
      <c r="H45" s="18">
        <f>SUM(H34:H44)</f>
        <v>16905.890000000039</v>
      </c>
      <c r="I45" s="17"/>
    </row>
    <row r="46" spans="3:11" ht="13.5" customHeight="1" thickBot="1" x14ac:dyDescent="0.25">
      <c r="C46" s="15" t="s">
        <v>8</v>
      </c>
      <c r="D46" s="15"/>
      <c r="E46" s="15"/>
      <c r="F46" s="15"/>
      <c r="G46" s="15"/>
      <c r="H46" s="15"/>
      <c r="I46" s="15"/>
    </row>
    <row r="47" spans="3:11" ht="28.5" customHeight="1" thickBot="1" x14ac:dyDescent="0.25">
      <c r="C47" s="14" t="s">
        <v>7</v>
      </c>
      <c r="D47" s="11" t="s">
        <v>6</v>
      </c>
      <c r="E47" s="10"/>
      <c r="F47" s="10"/>
      <c r="G47" s="10"/>
      <c r="H47" s="9"/>
      <c r="I47" s="13" t="s">
        <v>5</v>
      </c>
    </row>
    <row r="48" spans="3:11" ht="28.5" customHeight="1" thickBot="1" x14ac:dyDescent="0.25">
      <c r="C48" s="12" t="s">
        <v>3</v>
      </c>
      <c r="D48" s="11" t="s">
        <v>4</v>
      </c>
      <c r="E48" s="10"/>
      <c r="F48" s="10"/>
      <c r="G48" s="10"/>
      <c r="H48" s="9"/>
      <c r="I48" s="8" t="s">
        <v>3</v>
      </c>
    </row>
    <row r="49" spans="3:8" ht="18" customHeight="1" x14ac:dyDescent="0.3">
      <c r="C49" s="7" t="s">
        <v>2</v>
      </c>
      <c r="D49" s="7"/>
      <c r="E49" s="7"/>
      <c r="F49" s="7"/>
      <c r="G49" s="7"/>
      <c r="H49" s="6">
        <f>+H31+H45</f>
        <v>53621.270000000048</v>
      </c>
    </row>
    <row r="50" spans="3:8" ht="15" x14ac:dyDescent="0.25">
      <c r="C50" s="5" t="s">
        <v>1</v>
      </c>
      <c r="D50" s="5"/>
    </row>
    <row r="51" spans="3:8" x14ac:dyDescent="0.2">
      <c r="C51" s="4" t="s">
        <v>0</v>
      </c>
    </row>
    <row r="52" spans="3:8" x14ac:dyDescent="0.2">
      <c r="E52" s="3"/>
      <c r="F52" s="3"/>
    </row>
    <row r="53" spans="3:8" x14ac:dyDescent="0.2">
      <c r="D53" s="3"/>
      <c r="E53" s="3"/>
      <c r="F53" s="3"/>
      <c r="G53" s="3"/>
      <c r="H53" s="3"/>
    </row>
    <row r="54" spans="3:8" x14ac:dyDescent="0.2">
      <c r="H54" s="3"/>
    </row>
  </sheetData>
  <mergeCells count="11">
    <mergeCell ref="D48:H48"/>
    <mergeCell ref="C32:I32"/>
    <mergeCell ref="I34:I35"/>
    <mergeCell ref="C46:I46"/>
    <mergeCell ref="D47:H47"/>
    <mergeCell ref="I26:I30"/>
    <mergeCell ref="C20:I20"/>
    <mergeCell ref="C21:I21"/>
    <mergeCell ref="C22:I22"/>
    <mergeCell ref="C23:I23"/>
    <mergeCell ref="C25:I25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I25"/>
  <sheetViews>
    <sheetView topLeftCell="A13" zoomScaleNormal="100" zoomScaleSheetLayoutView="120" workbookViewId="0">
      <selection activeCell="H17" sqref="H17"/>
    </sheetView>
  </sheetViews>
  <sheetFormatPr defaultRowHeight="15" x14ac:dyDescent="0.25"/>
  <cols>
    <col min="1" max="1" width="4.5703125" style="66" customWidth="1"/>
    <col min="2" max="2" width="12.42578125" style="66" customWidth="1"/>
    <col min="3" max="3" width="13.28515625" style="66" hidden="1" customWidth="1"/>
    <col min="4" max="4" width="12.140625" style="66" customWidth="1"/>
    <col min="5" max="5" width="13.5703125" style="66" customWidth="1"/>
    <col min="6" max="6" width="13.28515625" style="66" customWidth="1"/>
    <col min="7" max="7" width="14.28515625" style="66" customWidth="1"/>
    <col min="8" max="8" width="15.140625" style="66" customWidth="1"/>
    <col min="9" max="9" width="13.7109375" style="66" customWidth="1"/>
    <col min="10" max="16384" width="9.140625" style="66"/>
  </cols>
  <sheetData>
    <row r="13" spans="1:9" x14ac:dyDescent="0.25">
      <c r="A13" s="72" t="s">
        <v>67</v>
      </c>
      <c r="B13" s="72"/>
      <c r="C13" s="72"/>
      <c r="D13" s="72"/>
      <c r="E13" s="72"/>
      <c r="F13" s="72"/>
      <c r="G13" s="72"/>
      <c r="H13" s="72"/>
      <c r="I13" s="72"/>
    </row>
    <row r="14" spans="1:9" x14ac:dyDescent="0.25">
      <c r="A14" s="72" t="s">
        <v>66</v>
      </c>
      <c r="B14" s="72"/>
      <c r="C14" s="72"/>
      <c r="D14" s="72"/>
      <c r="E14" s="72"/>
      <c r="F14" s="72"/>
      <c r="G14" s="72"/>
      <c r="H14" s="72"/>
      <c r="I14" s="72"/>
    </row>
    <row r="15" spans="1:9" x14ac:dyDescent="0.25">
      <c r="A15" s="72" t="s">
        <v>65</v>
      </c>
      <c r="B15" s="72"/>
      <c r="C15" s="72"/>
      <c r="D15" s="72"/>
      <c r="E15" s="72"/>
      <c r="F15" s="72"/>
      <c r="G15" s="72"/>
      <c r="H15" s="72"/>
      <c r="I15" s="72"/>
    </row>
    <row r="16" spans="1:9" ht="60" x14ac:dyDescent="0.25">
      <c r="A16" s="70" t="s">
        <v>64</v>
      </c>
      <c r="B16" s="70" t="s">
        <v>63</v>
      </c>
      <c r="C16" s="70" t="s">
        <v>62</v>
      </c>
      <c r="D16" s="70" t="s">
        <v>61</v>
      </c>
      <c r="E16" s="70" t="s">
        <v>60</v>
      </c>
      <c r="F16" s="71" t="s">
        <v>59</v>
      </c>
      <c r="G16" s="71" t="s">
        <v>58</v>
      </c>
      <c r="H16" s="70" t="s">
        <v>57</v>
      </c>
      <c r="I16" s="70" t="s">
        <v>56</v>
      </c>
    </row>
    <row r="17" spans="1:9" x14ac:dyDescent="0.25">
      <c r="A17" s="69" t="s">
        <v>55</v>
      </c>
      <c r="B17" s="68">
        <v>107.48781</v>
      </c>
      <c r="C17" s="68">
        <v>0</v>
      </c>
      <c r="D17" s="68">
        <v>24.34224</v>
      </c>
      <c r="E17" s="68">
        <v>25.263210000000001</v>
      </c>
      <c r="F17" s="68">
        <f>(5265+37181.91)/1000</f>
        <v>42.446910000000003</v>
      </c>
      <c r="G17" s="68">
        <v>30.377320000000001</v>
      </c>
      <c r="H17" s="68">
        <v>1.0135099999999999</v>
      </c>
      <c r="I17" s="68">
        <f>B17+D17+F17-G17</f>
        <v>143.89964000000001</v>
      </c>
    </row>
    <row r="18" spans="1:9" x14ac:dyDescent="0.25">
      <c r="B18" s="67"/>
      <c r="C18" s="67"/>
      <c r="D18" s="67"/>
      <c r="E18" s="67"/>
      <c r="F18" s="67"/>
      <c r="G18" s="67"/>
    </row>
    <row r="19" spans="1:9" x14ac:dyDescent="0.25">
      <c r="A19" s="66" t="s">
        <v>54</v>
      </c>
    </row>
    <row r="20" spans="1:9" x14ac:dyDescent="0.25">
      <c r="A20" s="66" t="s">
        <v>53</v>
      </c>
    </row>
    <row r="21" spans="1:9" x14ac:dyDescent="0.25">
      <c r="A21" s="66" t="s">
        <v>52</v>
      </c>
    </row>
    <row r="22" spans="1:9" x14ac:dyDescent="0.25">
      <c r="A22" s="66" t="s">
        <v>51</v>
      </c>
    </row>
    <row r="23" spans="1:9" x14ac:dyDescent="0.25">
      <c r="A23" s="66" t="s">
        <v>50</v>
      </c>
    </row>
    <row r="24" spans="1:9" x14ac:dyDescent="0.25">
      <c r="A24" s="66" t="s">
        <v>49</v>
      </c>
    </row>
    <row r="25" spans="1:9" x14ac:dyDescent="0.25">
      <c r="A25" s="66" t="s">
        <v>48</v>
      </c>
    </row>
  </sheetData>
  <mergeCells count="3">
    <mergeCell ref="A13:I13"/>
    <mergeCell ref="A14:I14"/>
    <mergeCell ref="A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Школьная6 1</vt:lpstr>
      <vt:lpstr>Школьная 6 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Островская</dc:creator>
  <cp:lastModifiedBy>Екатерина Островская</cp:lastModifiedBy>
  <dcterms:created xsi:type="dcterms:W3CDTF">2018-04-02T11:06:39Z</dcterms:created>
  <dcterms:modified xsi:type="dcterms:W3CDTF">2018-04-02T11:07:06Z</dcterms:modified>
</cp:coreProperties>
</file>