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10 2" sheetId="2" r:id="rId1"/>
    <sheet name="Центральная 10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K28" i="2"/>
  <c r="H29" i="2"/>
  <c r="K29" i="2"/>
  <c r="H30" i="2"/>
  <c r="K30" i="2"/>
  <c r="H31" i="2"/>
  <c r="K31" i="2"/>
  <c r="H32" i="2"/>
  <c r="K32" i="2"/>
  <c r="D33" i="2"/>
  <c r="E33" i="2"/>
  <c r="F33" i="2"/>
  <c r="G33" i="2"/>
  <c r="H33" i="2"/>
  <c r="D36" i="2"/>
  <c r="J36" i="2" s="1"/>
  <c r="G36" i="2"/>
  <c r="H36" i="2"/>
  <c r="K36" i="2"/>
  <c r="H37" i="2"/>
  <c r="J37" i="2"/>
  <c r="H38" i="2"/>
  <c r="G39" i="2"/>
  <c r="G47" i="2" s="1"/>
  <c r="H39" i="2"/>
  <c r="J39" i="2"/>
  <c r="H40" i="2"/>
  <c r="J40" i="2"/>
  <c r="K40" i="2"/>
  <c r="G41" i="2"/>
  <c r="H41" i="2"/>
  <c r="J41" i="2"/>
  <c r="G42" i="2"/>
  <c r="H42" i="2"/>
  <c r="J42" i="2"/>
  <c r="G43" i="2"/>
  <c r="H43" i="2"/>
  <c r="J43" i="2"/>
  <c r="D44" i="2"/>
  <c r="G44" i="2"/>
  <c r="H44" i="2"/>
  <c r="G45" i="2"/>
  <c r="H45" i="2"/>
  <c r="J45" i="2"/>
  <c r="K45" i="2"/>
  <c r="G46" i="2"/>
  <c r="H46" i="2"/>
  <c r="D47" i="2"/>
  <c r="E47" i="2"/>
  <c r="F47" i="2"/>
  <c r="H47" i="2"/>
  <c r="H50" i="2" s="1"/>
  <c r="I17" i="1"/>
</calcChain>
</file>

<file path=xl/sharedStrings.xml><?xml version="1.0" encoding="utf-8"?>
<sst xmlns="http://schemas.openxmlformats.org/spreadsheetml/2006/main" count="74" uniqueCount="67">
  <si>
    <t xml:space="preserve">герметизация стыков стеновых  панелей - 220.50 т.р. </t>
  </si>
  <si>
    <t>прочее - 3.02 т.р.</t>
  </si>
  <si>
    <t>ремонт систем ХВС, ГВС, канализации  - 18.22 т.р.</t>
  </si>
  <si>
    <t>работы по электрике - 0.30 т.р.</t>
  </si>
  <si>
    <t>ремонт лифтового оборудования - 50.70 т.р.</t>
  </si>
  <si>
    <t>аварийное обслуживание - 3.72 т.р.</t>
  </si>
  <si>
    <t>изготовление и установка пандуса  - 4.24 т.р.</t>
  </si>
  <si>
    <t>ремонт кровли - 1.92 т.р.</t>
  </si>
  <si>
    <t>ремонт ЦО  - 5.90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</si>
  <si>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308</t>
    </r>
    <r>
      <rPr>
        <b/>
        <sz val="11"/>
        <color indexed="8"/>
        <rFont val="Calibri"/>
        <family val="2"/>
        <charset val="204"/>
      </rPr>
      <t xml:space="preserve">.52 </t>
    </r>
    <r>
      <rPr>
        <b/>
        <sz val="11"/>
        <color indexed="8"/>
        <rFont val="Calibri"/>
        <family val="2"/>
        <charset val="204"/>
      </rPr>
      <t>т</t>
    </r>
    <r>
      <rPr>
        <sz val="11"/>
        <color theme="1"/>
        <rFont val="Calibri"/>
        <family val="2"/>
        <charset val="204"/>
        <scheme val="minor"/>
      </rPr>
      <t>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</si>
  <si>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</si>
  <si>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</si>
  <si>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</si>
  <si>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</si>
  <si>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</si>
  <si>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</si>
  <si>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</si>
  <si>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</si>
  <si>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</si>
  <si>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</si>
  <si>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10/2 по ул. Центральная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</si>
  <si>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</si>
  <si>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</si>
  <si>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</si>
  <si>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</si>
  <si>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</si>
  <si>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</si>
  <si>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</si>
  <si>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</si>
  <si>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</si>
  <si>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</si>
  <si>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</si>
  <si>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</si>
  <si>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</si>
  <si>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</si>
  <si>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</si>
  <si>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</si>
  <si>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</si>
  <si>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</si>
  <si>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</si>
  <si>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</si>
  <si>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</si>
  <si>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</si>
  <si>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</si>
  <si>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</si>
  <si>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Н/2011-91 от 01.01.2011г.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</si>
  <si>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</si>
  <si>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</si>
  <si>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</si>
  <si>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</si>
  <si>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</si>
  <si>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</si>
  <si>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</si>
  <si>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</si>
  <si>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</si>
  <si>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</si>
  <si>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</si>
  <si>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</si>
  <si>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</si>
  <si>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</si>
  <si>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</si>
  <si>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</si>
  <si>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</si>
  <si>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10/2  по ул. Центральная с 01.01.2017г. по 31.12.2017г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</si>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</sst>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1" fillId="2" borderId="0" xfId="1" applyFont="1" applyFill="1"/>
    <xf numFmtId="0" fontId="0" fillId="2" borderId="0" xfId="0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2" applyFill="1"/>
    <xf numFmtId="0" fontId="5" fillId="0" borderId="0" xfId="2" applyFont="1" applyFill="1"/>
    <xf numFmtId="4" fontId="5" fillId="0" borderId="0" xfId="2" applyNumberFormat="1" applyFont="1" applyFill="1"/>
    <xf numFmtId="0" fontId="6" fillId="0" borderId="0" xfId="2" applyFont="1" applyFill="1"/>
    <xf numFmtId="0" fontId="7" fillId="0" borderId="0" xfId="2" applyFont="1" applyFill="1"/>
    <xf numFmtId="4" fontId="8" fillId="0" borderId="0" xfId="2" applyNumberFormat="1" applyFont="1" applyFill="1"/>
    <xf numFmtId="0" fontId="9" fillId="0" borderId="0" xfId="2" applyFont="1" applyFill="1"/>
    <xf numFmtId="0" fontId="6" fillId="0" borderId="2" xfId="2" applyFont="1" applyFill="1" applyBorder="1" applyAlignment="1">
      <alignment horizontal="center" vertical="top" wrapText="1"/>
    </xf>
    <xf numFmtId="0" fontId="4" fillId="0" borderId="3" xfId="2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4" fontId="5" fillId="0" borderId="5" xfId="2" applyNumberFormat="1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wrapText="1"/>
    </xf>
    <xf numFmtId="0" fontId="10" fillId="0" borderId="6" xfId="2" applyFont="1" applyFill="1" applyBorder="1" applyAlignment="1">
      <alignment horizontal="center" vertical="top" wrapText="1"/>
    </xf>
    <xf numFmtId="0" fontId="4" fillId="0" borderId="0" xfId="2" applyFont="1" applyFill="1"/>
    <xf numFmtId="0" fontId="10" fillId="0" borderId="7" xfId="2" applyFont="1" applyFill="1" applyBorder="1" applyAlignment="1">
      <alignment horizontal="center" vertical="top" wrapText="1"/>
    </xf>
    <xf numFmtId="4" fontId="10" fillId="0" borderId="7" xfId="2" applyNumberFormat="1" applyFont="1" applyFill="1" applyBorder="1" applyAlignment="1">
      <alignment vertical="top" wrapText="1"/>
    </xf>
    <xf numFmtId="0" fontId="10" fillId="0" borderId="8" xfId="2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center" vertical="top" wrapText="1"/>
    </xf>
    <xf numFmtId="4" fontId="5" fillId="0" borderId="7" xfId="2" applyNumberFormat="1" applyFont="1" applyFill="1" applyBorder="1" applyAlignment="1">
      <alignment vertical="top" wrapText="1"/>
    </xf>
    <xf numFmtId="4" fontId="11" fillId="0" borderId="3" xfId="2" applyNumberFormat="1" applyFont="1" applyFill="1" applyBorder="1" applyAlignment="1">
      <alignment vertical="top" wrapText="1"/>
    </xf>
    <xf numFmtId="4" fontId="5" fillId="0" borderId="7" xfId="2" applyNumberFormat="1" applyFont="1" applyFill="1" applyBorder="1" applyAlignment="1">
      <alignment horizontal="right" vertical="top" wrapText="1"/>
    </xf>
    <xf numFmtId="4" fontId="11" fillId="0" borderId="7" xfId="2" applyNumberFormat="1" applyFont="1" applyFill="1" applyBorder="1" applyAlignment="1">
      <alignment vertical="top" wrapText="1"/>
    </xf>
    <xf numFmtId="0" fontId="12" fillId="0" borderId="8" xfId="2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 vertical="top" wrapText="1"/>
    </xf>
    <xf numFmtId="4" fontId="6" fillId="0" borderId="7" xfId="2" applyNumberFormat="1" applyFont="1" applyFill="1" applyBorder="1" applyAlignment="1">
      <alignment horizontal="right" vertical="top" wrapText="1"/>
    </xf>
    <xf numFmtId="4" fontId="4" fillId="0" borderId="0" xfId="2" applyNumberFormat="1" applyFill="1"/>
    <xf numFmtId="0" fontId="14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right" vertical="top" wrapText="1"/>
    </xf>
    <xf numFmtId="0" fontId="12" fillId="0" borderId="10" xfId="2" applyFont="1" applyFill="1" applyBorder="1" applyAlignment="1">
      <alignment horizontal="center" vertical="top" wrapText="1"/>
    </xf>
    <xf numFmtId="0" fontId="12" fillId="0" borderId="7" xfId="2" applyFont="1" applyFill="1" applyBorder="1" applyAlignment="1">
      <alignment horizontal="center" vertical="top" wrapText="1"/>
    </xf>
    <xf numFmtId="0" fontId="15" fillId="0" borderId="3" xfId="2" applyFont="1" applyFill="1" applyBorder="1" applyAlignment="1">
      <alignment horizontal="center" vertical="top" wrapText="1"/>
    </xf>
    <xf numFmtId="0" fontId="12" fillId="0" borderId="3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6" fillId="0" borderId="10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2" fontId="4" fillId="0" borderId="0" xfId="2" applyNumberFormat="1" applyFill="1"/>
    <xf numFmtId="0" fontId="5" fillId="0" borderId="9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17" fillId="0" borderId="13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9" fillId="0" borderId="0" xfId="2" applyFont="1" applyFill="1" applyBorder="1"/>
    <xf numFmtId="0" fontId="10" fillId="0" borderId="0" xfId="2" applyFont="1" applyFill="1" applyAlignment="1">
      <alignment horizontal="center"/>
    </xf>
    <xf numFmtId="0" fontId="19" fillId="0" borderId="3" xfId="2" applyFont="1" applyFill="1" applyBorder="1"/>
    <xf numFmtId="0" fontId="19" fillId="0" borderId="4" xfId="2" applyFont="1" applyFill="1" applyBorder="1"/>
    <xf numFmtId="0" fontId="10" fillId="0" borderId="4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9" fillId="0" borderId="0" xfId="2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7" zoomScaleNormal="100" workbookViewId="0">
      <selection activeCell="I28" sqref="I28:I32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.28515625" style="9" customWidth="1"/>
    <col min="4" max="4" width="13.7109375" style="9" customWidth="1"/>
    <col min="5" max="5" width="11.5703125" style="9" customWidth="1"/>
    <col min="6" max="6" width="12.42578125" style="9" customWidth="1"/>
    <col min="7" max="7" width="11.85546875" style="9" customWidth="1"/>
    <col min="8" max="8" width="14" style="9" customWidth="1"/>
    <col min="9" max="9" width="25.5703125" style="9" customWidth="1"/>
    <col min="10" max="10" width="12.28515625" style="8" hidden="1" customWidth="1"/>
    <col min="11" max="11" width="9.5703125" style="8" hidden="1" customWidth="1"/>
    <col min="12" max="16384" width="9.140625" style="8"/>
  </cols>
  <sheetData>
    <row r="1" spans="3:9" ht="12.75" hidden="1" customHeight="1" x14ac:dyDescent="0.2">
      <c r="C1" s="58"/>
      <c r="D1" s="58"/>
      <c r="E1" s="58"/>
      <c r="F1" s="58"/>
      <c r="G1" s="58"/>
      <c r="H1" s="58"/>
      <c r="I1" s="58"/>
    </row>
    <row r="2" spans="3:9" ht="13.5" hidden="1" customHeight="1" thickBot="1" x14ac:dyDescent="0.25">
      <c r="C2" s="58"/>
      <c r="D2" s="58"/>
      <c r="E2" s="58" t="s">
        <v>66</v>
      </c>
      <c r="F2" s="58"/>
      <c r="G2" s="58"/>
      <c r="H2" s="58"/>
      <c r="I2" s="58"/>
    </row>
    <row r="3" spans="3:9" ht="13.5" hidden="1" customHeight="1" thickBot="1" x14ac:dyDescent="0.25">
      <c r="C3" s="57"/>
      <c r="D3" s="56"/>
      <c r="E3" s="55"/>
      <c r="F3" s="55"/>
      <c r="G3" s="55"/>
      <c r="H3" s="55"/>
      <c r="I3" s="54"/>
    </row>
    <row r="4" spans="3:9" ht="12.75" hidden="1" customHeight="1" x14ac:dyDescent="0.2">
      <c r="C4" s="53"/>
      <c r="D4" s="53"/>
      <c r="E4" s="52"/>
      <c r="F4" s="52"/>
      <c r="G4" s="52"/>
      <c r="H4" s="52"/>
      <c r="I4" s="52"/>
    </row>
    <row r="5" spans="3:9" ht="12.75" customHeight="1" x14ac:dyDescent="0.2">
      <c r="C5" s="53"/>
      <c r="D5" s="53"/>
      <c r="E5" s="52"/>
      <c r="F5" s="52"/>
      <c r="G5" s="52"/>
      <c r="H5" s="52"/>
      <c r="I5" s="52"/>
    </row>
    <row r="6" spans="3:9" ht="12.75" customHeight="1" x14ac:dyDescent="0.2">
      <c r="C6" s="53"/>
      <c r="D6" s="53"/>
      <c r="E6" s="52"/>
      <c r="F6" s="52"/>
      <c r="G6" s="52"/>
      <c r="H6" s="52"/>
      <c r="I6" s="52"/>
    </row>
    <row r="7" spans="3:9" ht="12.75" customHeight="1" x14ac:dyDescent="0.2">
      <c r="C7" s="53"/>
      <c r="D7" s="53"/>
      <c r="E7" s="52"/>
      <c r="F7" s="52"/>
      <c r="G7" s="52"/>
      <c r="H7" s="52"/>
      <c r="I7" s="52"/>
    </row>
    <row r="8" spans="3:9" ht="12.75" customHeight="1" x14ac:dyDescent="0.2">
      <c r="C8" s="53"/>
      <c r="D8" s="53"/>
      <c r="E8" s="52"/>
      <c r="F8" s="52"/>
      <c r="G8" s="52"/>
      <c r="H8" s="52"/>
      <c r="I8" s="52"/>
    </row>
    <row r="9" spans="3:9" ht="12.75" customHeight="1" x14ac:dyDescent="0.2">
      <c r="C9" s="53"/>
      <c r="D9" s="53"/>
      <c r="E9" s="52"/>
      <c r="F9" s="52"/>
      <c r="G9" s="52"/>
      <c r="H9" s="52"/>
      <c r="I9" s="52"/>
    </row>
    <row r="10" spans="3:9" ht="12.75" customHeight="1" x14ac:dyDescent="0.2">
      <c r="C10" s="53"/>
      <c r="D10" s="53"/>
      <c r="E10" s="52"/>
      <c r="F10" s="52"/>
      <c r="G10" s="52"/>
      <c r="H10" s="52"/>
      <c r="I10" s="52"/>
    </row>
    <row r="11" spans="3:9" ht="12.75" customHeight="1" x14ac:dyDescent="0.2">
      <c r="C11" s="53"/>
      <c r="D11" s="53"/>
      <c r="E11" s="52"/>
      <c r="F11" s="52"/>
      <c r="G11" s="52"/>
      <c r="H11" s="52"/>
      <c r="I11" s="52"/>
    </row>
    <row r="12" spans="3:9" ht="12.75" customHeight="1" x14ac:dyDescent="0.2">
      <c r="C12" s="53"/>
      <c r="D12" s="53"/>
      <c r="E12" s="52"/>
      <c r="F12" s="52"/>
      <c r="G12" s="52"/>
      <c r="H12" s="52"/>
      <c r="I12" s="52"/>
    </row>
    <row r="13" spans="3:9" ht="12.75" customHeight="1" x14ac:dyDescent="0.2">
      <c r="C13" s="53"/>
      <c r="D13" s="53"/>
      <c r="E13" s="52"/>
      <c r="F13" s="52"/>
      <c r="G13" s="52"/>
      <c r="H13" s="52"/>
      <c r="I13" s="52"/>
    </row>
    <row r="14" spans="3:9" ht="12.75" customHeight="1" x14ac:dyDescent="0.2">
      <c r="C14" s="53"/>
      <c r="D14" s="53"/>
      <c r="E14" s="52"/>
      <c r="F14" s="52"/>
      <c r="G14" s="52"/>
      <c r="H14" s="52"/>
      <c r="I14" s="52"/>
    </row>
    <row r="15" spans="3:9" ht="12.75" customHeight="1" x14ac:dyDescent="0.2">
      <c r="C15" s="53"/>
      <c r="D15" s="53"/>
      <c r="E15" s="52"/>
      <c r="F15" s="52"/>
      <c r="G15" s="52"/>
      <c r="H15" s="52"/>
      <c r="I15" s="52"/>
    </row>
    <row r="16" spans="3:9" ht="12.75" customHeight="1" x14ac:dyDescent="0.2">
      <c r="C16" s="53"/>
      <c r="D16" s="53"/>
      <c r="E16" s="52"/>
      <c r="F16" s="52"/>
      <c r="G16" s="52"/>
      <c r="H16" s="52"/>
      <c r="I16" s="52"/>
    </row>
    <row r="17" spans="3:11" ht="12.75" customHeight="1" x14ac:dyDescent="0.2">
      <c r="C17" s="53"/>
      <c r="D17" s="53"/>
      <c r="E17" s="52"/>
      <c r="F17" s="52"/>
      <c r="G17" s="52"/>
      <c r="H17" s="52"/>
      <c r="I17" s="52"/>
    </row>
    <row r="18" spans="3:11" ht="12.75" customHeight="1" x14ac:dyDescent="0.2">
      <c r="C18" s="53"/>
      <c r="D18" s="53"/>
      <c r="E18" s="52"/>
      <c r="F18" s="52"/>
      <c r="G18" s="52"/>
      <c r="H18" s="52"/>
      <c r="I18" s="52"/>
    </row>
    <row r="19" spans="3:11" ht="12.75" customHeight="1" x14ac:dyDescent="0.2">
      <c r="C19" s="53"/>
      <c r="D19" s="53"/>
      <c r="E19" s="52"/>
      <c r="F19" s="52"/>
      <c r="G19" s="52"/>
      <c r="H19" s="52"/>
      <c r="I19" s="52"/>
    </row>
    <row r="20" spans="3:11" ht="12.75" customHeight="1" x14ac:dyDescent="0.2">
      <c r="C20" s="53"/>
      <c r="D20" s="53"/>
      <c r="E20" s="52"/>
      <c r="F20" s="52"/>
      <c r="G20" s="52"/>
      <c r="H20" s="52"/>
      <c r="I20" s="52"/>
    </row>
    <row r="21" spans="3:11" ht="12.75" customHeight="1" x14ac:dyDescent="0.2">
      <c r="C21" s="53"/>
      <c r="D21" s="53"/>
      <c r="E21" s="52"/>
      <c r="F21" s="52"/>
      <c r="G21" s="52"/>
      <c r="H21" s="52"/>
      <c r="I21" s="52"/>
    </row>
    <row r="22" spans="3:11" ht="14.25" x14ac:dyDescent="0.2">
      <c r="C22" s="51" t="s">
        <v>65</v>
      </c>
      <c r="D22" s="51"/>
      <c r="E22" s="51"/>
      <c r="F22" s="51"/>
      <c r="G22" s="51"/>
      <c r="H22" s="51"/>
      <c r="I22" s="51"/>
    </row>
    <row r="23" spans="3:11" x14ac:dyDescent="0.2">
      <c r="C23" s="50" t="s">
        <v>64</v>
      </c>
      <c r="D23" s="50"/>
      <c r="E23" s="50"/>
      <c r="F23" s="50"/>
      <c r="G23" s="50"/>
      <c r="H23" s="50"/>
      <c r="I23" s="50"/>
    </row>
    <row r="24" spans="3:11" x14ac:dyDescent="0.2">
      <c r="C24" s="50" t="s">
        <v>63</v>
      </c>
      <c r="D24" s="50"/>
      <c r="E24" s="50"/>
      <c r="F24" s="50"/>
      <c r="G24" s="50"/>
      <c r="H24" s="50"/>
      <c r="I24" s="50"/>
    </row>
    <row r="25" spans="3:11" ht="6" customHeight="1" thickBot="1" x14ac:dyDescent="0.25">
      <c r="C25" s="49"/>
      <c r="D25" s="49"/>
      <c r="E25" s="49"/>
      <c r="F25" s="49"/>
      <c r="G25" s="49"/>
      <c r="H25" s="49"/>
      <c r="I25" s="49"/>
    </row>
    <row r="26" spans="3:11" ht="54" customHeight="1" thickBot="1" x14ac:dyDescent="0.25">
      <c r="C26" s="37" t="s">
        <v>53</v>
      </c>
      <c r="D26" s="40" t="s">
        <v>52</v>
      </c>
      <c r="E26" s="39" t="s">
        <v>51</v>
      </c>
      <c r="F26" s="39" t="s">
        <v>50</v>
      </c>
      <c r="G26" s="39" t="s">
        <v>49</v>
      </c>
      <c r="H26" s="39" t="s">
        <v>48</v>
      </c>
      <c r="I26" s="40" t="s">
        <v>62</v>
      </c>
    </row>
    <row r="27" spans="3:11" ht="13.5" customHeight="1" thickBot="1" x14ac:dyDescent="0.25">
      <c r="C27" s="48" t="s">
        <v>61</v>
      </c>
      <c r="D27" s="41"/>
      <c r="E27" s="41"/>
      <c r="F27" s="41"/>
      <c r="G27" s="41"/>
      <c r="H27" s="41"/>
      <c r="I27" s="47"/>
    </row>
    <row r="28" spans="3:11" ht="13.5" customHeight="1" thickBot="1" x14ac:dyDescent="0.25">
      <c r="C28" s="24" t="s">
        <v>60</v>
      </c>
      <c r="D28" s="28">
        <v>248463.80000000005</v>
      </c>
      <c r="E28" s="29">
        <v>1880061.9</v>
      </c>
      <c r="F28" s="29">
        <v>1898218.77</v>
      </c>
      <c r="G28" s="29">
        <v>1704883.97</v>
      </c>
      <c r="H28" s="29">
        <f>+D28+E28-F28</f>
        <v>230306.93000000017</v>
      </c>
      <c r="I28" s="46" t="s">
        <v>59</v>
      </c>
      <c r="K28" s="45">
        <f>41095.99+208466.66-1098.85</f>
        <v>248463.8</v>
      </c>
    </row>
    <row r="29" spans="3:11" ht="13.5" customHeight="1" thickBot="1" x14ac:dyDescent="0.25">
      <c r="C29" s="24" t="s">
        <v>58</v>
      </c>
      <c r="D29" s="28">
        <v>153296.33999999997</v>
      </c>
      <c r="E29" s="26">
        <v>902633.69</v>
      </c>
      <c r="F29" s="26">
        <v>903008.91</v>
      </c>
      <c r="G29" s="29">
        <v>801470.91</v>
      </c>
      <c r="H29" s="29">
        <f>+D29+E29-F29</f>
        <v>152921.11999999976</v>
      </c>
      <c r="I29" s="44"/>
      <c r="K29" s="45">
        <f>49339.41+109580.28-5623.35</f>
        <v>153296.34</v>
      </c>
    </row>
    <row r="30" spans="3:11" ht="13.5" customHeight="1" thickBot="1" x14ac:dyDescent="0.25">
      <c r="C30" s="24" t="s">
        <v>57</v>
      </c>
      <c r="D30" s="28">
        <v>62591.899999999907</v>
      </c>
      <c r="E30" s="26">
        <v>461540.08</v>
      </c>
      <c r="F30" s="26">
        <v>454276.02</v>
      </c>
      <c r="G30" s="29">
        <v>473334.76</v>
      </c>
      <c r="H30" s="29">
        <f>+D30+E30-F30</f>
        <v>69855.959999999905</v>
      </c>
      <c r="I30" s="44"/>
      <c r="K30" s="45">
        <f>52698.44-4662.19+360.48+14195.17</f>
        <v>62591.9</v>
      </c>
    </row>
    <row r="31" spans="3:11" ht="13.5" customHeight="1" thickBot="1" x14ac:dyDescent="0.25">
      <c r="C31" s="24" t="s">
        <v>56</v>
      </c>
      <c r="D31" s="28">
        <v>42164.840000000026</v>
      </c>
      <c r="E31" s="26">
        <v>323392.61</v>
      </c>
      <c r="F31" s="26">
        <v>314803.48</v>
      </c>
      <c r="G31" s="29">
        <v>322943.26</v>
      </c>
      <c r="H31" s="29">
        <f>+D31+E31-F31</f>
        <v>50753.97000000003</v>
      </c>
      <c r="I31" s="44"/>
      <c r="K31" s="8">
        <f>15241.11-776.37+5541.2+18824.58-1634.42+4968.74</f>
        <v>42164.840000000004</v>
      </c>
    </row>
    <row r="32" spans="3:11" ht="13.5" customHeight="1" thickBot="1" x14ac:dyDescent="0.25">
      <c r="C32" s="24" t="s">
        <v>55</v>
      </c>
      <c r="D32" s="28">
        <v>2984.5900000000038</v>
      </c>
      <c r="E32" s="26">
        <v>40393.440000000002</v>
      </c>
      <c r="F32" s="26">
        <v>40786.730000000003</v>
      </c>
      <c r="G32" s="29"/>
      <c r="H32" s="29">
        <f>+D32+E32-F32</f>
        <v>2591.3000000000029</v>
      </c>
      <c r="I32" s="43"/>
      <c r="K32" s="8">
        <f>1.86+12.32+460.09-43.6+2187.6-12.37+378.69</f>
        <v>2984.59</v>
      </c>
    </row>
    <row r="33" spans="3:11" ht="13.5" customHeight="1" thickBot="1" x14ac:dyDescent="0.25">
      <c r="C33" s="24" t="s">
        <v>30</v>
      </c>
      <c r="D33" s="23">
        <f>SUM(D28:D32)</f>
        <v>509501.47</v>
      </c>
      <c r="E33" s="23">
        <f>SUM(E28:E32)</f>
        <v>3608021.7199999997</v>
      </c>
      <c r="F33" s="23">
        <f>SUM(F28:F32)</f>
        <v>3611093.91</v>
      </c>
      <c r="G33" s="23">
        <f>SUM(G28:G32)</f>
        <v>3302632.8999999994</v>
      </c>
      <c r="H33" s="23">
        <f>SUM(H28:H32)</f>
        <v>506429.27999999985</v>
      </c>
      <c r="I33" s="42"/>
    </row>
    <row r="34" spans="3:11" ht="13.5" customHeight="1" thickBot="1" x14ac:dyDescent="0.25">
      <c r="C34" s="41" t="s">
        <v>54</v>
      </c>
      <c r="D34" s="41"/>
      <c r="E34" s="41"/>
      <c r="F34" s="41"/>
      <c r="G34" s="41"/>
      <c r="H34" s="41"/>
      <c r="I34" s="41"/>
    </row>
    <row r="35" spans="3:11" ht="54" customHeight="1" thickBot="1" x14ac:dyDescent="0.25">
      <c r="C35" s="30" t="s">
        <v>53</v>
      </c>
      <c r="D35" s="40" t="s">
        <v>52</v>
      </c>
      <c r="E35" s="39" t="s">
        <v>51</v>
      </c>
      <c r="F35" s="39" t="s">
        <v>50</v>
      </c>
      <c r="G35" s="39" t="s">
        <v>49</v>
      </c>
      <c r="H35" s="39" t="s">
        <v>48</v>
      </c>
      <c r="I35" s="38" t="s">
        <v>47</v>
      </c>
    </row>
    <row r="36" spans="3:11" ht="29.25" customHeight="1" thickBot="1" x14ac:dyDescent="0.25">
      <c r="C36" s="37" t="s">
        <v>46</v>
      </c>
      <c r="D36" s="36">
        <f>146077.18-8339.47+230.12</f>
        <v>137967.82999999999</v>
      </c>
      <c r="E36" s="27">
        <v>1436039.16</v>
      </c>
      <c r="F36" s="27">
        <v>1433390.18</v>
      </c>
      <c r="G36" s="27">
        <f>+E36</f>
        <v>1436039.16</v>
      </c>
      <c r="H36" s="27">
        <f>+D36+E36-F36</f>
        <v>140616.81000000006</v>
      </c>
      <c r="I36" s="35" t="s">
        <v>45</v>
      </c>
      <c r="J36" s="33">
        <f>168759.02-1215.52+53.34-5.91+202.85-22.48+15.68-2.05+111.44-14.57-D36</f>
        <v>29913.97</v>
      </c>
      <c r="K36" s="33">
        <f>139057.43-1089.6+1010.15-47.81+3900.7-22.59+442.88-23.48+2948.39-19.62+4.6-2.05+32.75-114.57-H36</f>
        <v>5460.3699999999662</v>
      </c>
    </row>
    <row r="37" spans="3:11" ht="14.25" customHeight="1" thickBot="1" x14ac:dyDescent="0.25">
      <c r="C37" s="24" t="s">
        <v>44</v>
      </c>
      <c r="D37" s="28">
        <v>27365.77999999997</v>
      </c>
      <c r="E37" s="29">
        <v>287682.36</v>
      </c>
      <c r="F37" s="29">
        <v>287224.53000000003</v>
      </c>
      <c r="G37" s="27">
        <v>308516.71999999997</v>
      </c>
      <c r="H37" s="27">
        <f>+D37+E37-F37</f>
        <v>27823.609999999928</v>
      </c>
      <c r="I37" s="34"/>
      <c r="J37" s="33">
        <f>27584.07-218.29</f>
        <v>27365.78</v>
      </c>
    </row>
    <row r="38" spans="3:11" ht="13.5" customHeight="1" thickBot="1" x14ac:dyDescent="0.25">
      <c r="C38" s="30" t="s">
        <v>43</v>
      </c>
      <c r="D38" s="32">
        <v>0</v>
      </c>
      <c r="E38" s="29"/>
      <c r="F38" s="29">
        <v>43.27</v>
      </c>
      <c r="G38" s="27"/>
      <c r="H38" s="27">
        <f>+D38+E38-F38</f>
        <v>-43.27</v>
      </c>
      <c r="I38" s="31"/>
    </row>
    <row r="39" spans="3:11" ht="12.75" customHeight="1" thickBot="1" x14ac:dyDescent="0.25">
      <c r="C39" s="24" t="s">
        <v>42</v>
      </c>
      <c r="D39" s="28">
        <v>17270.619999999995</v>
      </c>
      <c r="E39" s="29">
        <v>169597.92</v>
      </c>
      <c r="F39" s="29">
        <v>169278.53</v>
      </c>
      <c r="G39" s="27">
        <f>+E39</f>
        <v>169597.92</v>
      </c>
      <c r="H39" s="27">
        <f>+D39+E39-F39</f>
        <v>17590.010000000009</v>
      </c>
      <c r="I39" s="31" t="s">
        <v>41</v>
      </c>
      <c r="J39" s="8">
        <f>17399.3-128.68</f>
        <v>17270.62</v>
      </c>
    </row>
    <row r="40" spans="3:11" ht="28.5" customHeight="1" thickBot="1" x14ac:dyDescent="0.25">
      <c r="C40" s="24" t="s">
        <v>40</v>
      </c>
      <c r="D40" s="28">
        <v>30152.969999999972</v>
      </c>
      <c r="E40" s="29">
        <v>313045.08</v>
      </c>
      <c r="F40" s="29">
        <v>312859.59999999998</v>
      </c>
      <c r="G40" s="27">
        <v>289548.08</v>
      </c>
      <c r="H40" s="27">
        <f>+D40+E40-F40</f>
        <v>30338.450000000012</v>
      </c>
      <c r="I40" s="25" t="s">
        <v>39</v>
      </c>
      <c r="J40" s="8">
        <f>10832.02+24958.55-257.92</f>
        <v>35532.65</v>
      </c>
      <c r="K40" s="8">
        <f>4155.65+4846.1+21388.73-237.51</f>
        <v>30152.97</v>
      </c>
    </row>
    <row r="41" spans="3:11" ht="29.25" customHeight="1" thickBot="1" x14ac:dyDescent="0.25">
      <c r="C41" s="24" t="s">
        <v>38</v>
      </c>
      <c r="D41" s="28">
        <v>1428.0100000000002</v>
      </c>
      <c r="E41" s="26">
        <v>15058.92</v>
      </c>
      <c r="F41" s="26">
        <v>15216.26</v>
      </c>
      <c r="G41" s="27">
        <f>+E41</f>
        <v>15058.92</v>
      </c>
      <c r="H41" s="27">
        <f>+D41+E41-F41</f>
        <v>1270.67</v>
      </c>
      <c r="I41" s="25" t="s">
        <v>37</v>
      </c>
      <c r="J41" s="8">
        <f>1439.44-11.43</f>
        <v>1428.01</v>
      </c>
    </row>
    <row r="42" spans="3:11" ht="13.5" customHeight="1" thickBot="1" x14ac:dyDescent="0.25">
      <c r="C42" s="30" t="s">
        <v>36</v>
      </c>
      <c r="D42" s="28">
        <v>22033.109999999986</v>
      </c>
      <c r="E42" s="26">
        <v>184706.18</v>
      </c>
      <c r="F42" s="26">
        <v>183875.5</v>
      </c>
      <c r="G42" s="27">
        <f>+E42</f>
        <v>184706.18</v>
      </c>
      <c r="H42" s="27">
        <f>+D42+E42-F42</f>
        <v>22863.789999999979</v>
      </c>
      <c r="I42" s="31"/>
      <c r="J42" s="8">
        <f>22095.93-62.82</f>
        <v>22033.11</v>
      </c>
    </row>
    <row r="43" spans="3:11" ht="13.5" customHeight="1" thickBot="1" x14ac:dyDescent="0.25">
      <c r="C43" s="24" t="s">
        <v>35</v>
      </c>
      <c r="D43" s="28">
        <v>3762.3700000000026</v>
      </c>
      <c r="E43" s="26">
        <v>39628.559999999998</v>
      </c>
      <c r="F43" s="26">
        <v>39841.269999999997</v>
      </c>
      <c r="G43" s="27">
        <f>+E43</f>
        <v>39628.559999999998</v>
      </c>
      <c r="H43" s="27">
        <f>+D43+E43-F43</f>
        <v>3549.6600000000035</v>
      </c>
      <c r="I43" s="25" t="s">
        <v>34</v>
      </c>
      <c r="J43" s="8">
        <f>3792.44-30.07</f>
        <v>3762.37</v>
      </c>
    </row>
    <row r="44" spans="3:11" ht="13.5" customHeight="1" thickBot="1" x14ac:dyDescent="0.25">
      <c r="C44" s="24" t="s">
        <v>33</v>
      </c>
      <c r="D44" s="28">
        <f>8339.47-230.12</f>
        <v>8109.3499999999995</v>
      </c>
      <c r="E44" s="26">
        <v>117648.28</v>
      </c>
      <c r="F44" s="26">
        <v>116022.58</v>
      </c>
      <c r="G44" s="27">
        <f>+E44</f>
        <v>117648.28</v>
      </c>
      <c r="H44" s="27">
        <f>+D44+E44-F44</f>
        <v>9735.0500000000029</v>
      </c>
      <c r="I44" s="25"/>
    </row>
    <row r="45" spans="3:11" ht="13.5" customHeight="1" thickBot="1" x14ac:dyDescent="0.25">
      <c r="C45" s="30" t="s">
        <v>32</v>
      </c>
      <c r="D45" s="28">
        <v>33090.189999999973</v>
      </c>
      <c r="E45" s="26">
        <v>156967.4</v>
      </c>
      <c r="F45" s="26">
        <v>143590.72</v>
      </c>
      <c r="G45" s="27">
        <f>+E45</f>
        <v>156967.4</v>
      </c>
      <c r="H45" s="29">
        <f>+D45+E45-F45</f>
        <v>46466.869999999966</v>
      </c>
      <c r="I45" s="25"/>
      <c r="J45" s="8">
        <f>6478.17+3207.88</f>
        <v>9686.0499999999993</v>
      </c>
      <c r="K45" s="8">
        <f>10651.53+22438.66</f>
        <v>33090.19</v>
      </c>
    </row>
    <row r="46" spans="3:11" ht="13.5" hidden="1" customHeight="1" thickBot="1" x14ac:dyDescent="0.25">
      <c r="C46" s="24" t="s">
        <v>31</v>
      </c>
      <c r="D46" s="28">
        <v>0</v>
      </c>
      <c r="E46" s="26"/>
      <c r="F46" s="26"/>
      <c r="G46" s="27">
        <f>+E46</f>
        <v>0</v>
      </c>
      <c r="H46" s="26">
        <f>+D46+E46-F46</f>
        <v>0</v>
      </c>
      <c r="I46" s="25"/>
    </row>
    <row r="47" spans="3:11" s="21" customFormat="1" ht="13.5" customHeight="1" thickBot="1" x14ac:dyDescent="0.25">
      <c r="C47" s="24" t="s">
        <v>30</v>
      </c>
      <c r="D47" s="23">
        <f>SUM(D36:D46)</f>
        <v>281180.22999999986</v>
      </c>
      <c r="E47" s="23">
        <f>SUM(E36:E46)</f>
        <v>2720373.86</v>
      </c>
      <c r="F47" s="23">
        <f>SUM(F36:F46)</f>
        <v>2701342.44</v>
      </c>
      <c r="G47" s="23">
        <f>SUM(G36:G46)</f>
        <v>2717711.2199999997</v>
      </c>
      <c r="H47" s="23">
        <f>SUM(H36:H46)</f>
        <v>300211.65000000002</v>
      </c>
      <c r="I47" s="22"/>
    </row>
    <row r="48" spans="3:11" ht="13.5" customHeight="1" thickBot="1" x14ac:dyDescent="0.25">
      <c r="C48" s="20" t="s">
        <v>29</v>
      </c>
      <c r="D48" s="20"/>
      <c r="E48" s="20"/>
      <c r="F48" s="20"/>
      <c r="G48" s="20"/>
      <c r="H48" s="20"/>
      <c r="I48" s="20"/>
    </row>
    <row r="49" spans="3:9" ht="42" customHeight="1" thickBot="1" x14ac:dyDescent="0.25">
      <c r="C49" s="19" t="s">
        <v>28</v>
      </c>
      <c r="D49" s="18" t="s">
        <v>27</v>
      </c>
      <c r="E49" s="17"/>
      <c r="F49" s="17"/>
      <c r="G49" s="17"/>
      <c r="H49" s="16"/>
      <c r="I49" s="15" t="s">
        <v>26</v>
      </c>
    </row>
    <row r="50" spans="3:9" ht="16.5" customHeight="1" x14ac:dyDescent="0.3">
      <c r="C50" s="14" t="s">
        <v>25</v>
      </c>
      <c r="D50" s="14"/>
      <c r="E50" s="14"/>
      <c r="F50" s="14"/>
      <c r="G50" s="14"/>
      <c r="H50" s="13">
        <f>+H33+H47</f>
        <v>806640.92999999993</v>
      </c>
    </row>
    <row r="51" spans="3:9" ht="15" x14ac:dyDescent="0.25">
      <c r="C51" s="12" t="s">
        <v>24</v>
      </c>
      <c r="D51" s="12"/>
    </row>
    <row r="52" spans="3:9" ht="12.75" customHeight="1" x14ac:dyDescent="0.2">
      <c r="C52" s="11" t="s">
        <v>23</v>
      </c>
    </row>
    <row r="53" spans="3:9" ht="12.75" customHeight="1" x14ac:dyDescent="0.2"/>
    <row r="54" spans="3:9" x14ac:dyDescent="0.2">
      <c r="D54" s="10"/>
      <c r="E54" s="10"/>
      <c r="F54" s="10"/>
      <c r="G54" s="10"/>
      <c r="H54" s="10"/>
    </row>
    <row r="55" spans="3:9" x14ac:dyDescent="0.2">
      <c r="D55" s="10"/>
      <c r="H55" s="10"/>
    </row>
    <row r="56" spans="3:9" x14ac:dyDescent="0.2">
      <c r="H56" s="10"/>
    </row>
  </sheetData>
  <mergeCells count="10">
    <mergeCell ref="D49:H49"/>
    <mergeCell ref="I28:I32"/>
    <mergeCell ref="C27:I27"/>
    <mergeCell ref="C34:I34"/>
    <mergeCell ref="C22:I22"/>
    <mergeCell ref="C23:I23"/>
    <mergeCell ref="C24:I24"/>
    <mergeCell ref="C25:I25"/>
    <mergeCell ref="I36:I37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F26" sqref="F26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7109375" customWidth="1"/>
  </cols>
  <sheetData>
    <row r="13" spans="1:9" x14ac:dyDescent="0.25">
      <c r="A13" s="7" t="s">
        <v>22</v>
      </c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 t="s">
        <v>21</v>
      </c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9" ht="60" x14ac:dyDescent="0.25">
      <c r="A16" s="5" t="s">
        <v>19</v>
      </c>
      <c r="B16" s="5" t="s">
        <v>18</v>
      </c>
      <c r="C16" s="5" t="s">
        <v>17</v>
      </c>
      <c r="D16" s="5" t="s">
        <v>16</v>
      </c>
      <c r="E16" s="5" t="s">
        <v>15</v>
      </c>
      <c r="F16" s="6" t="s">
        <v>14</v>
      </c>
      <c r="G16" s="6" t="s">
        <v>13</v>
      </c>
      <c r="H16" s="5" t="s">
        <v>12</v>
      </c>
      <c r="I16" s="5" t="s">
        <v>11</v>
      </c>
    </row>
    <row r="17" spans="1:9" x14ac:dyDescent="0.25">
      <c r="A17" s="4" t="s">
        <v>10</v>
      </c>
      <c r="B17" s="3">
        <v>0.74322999999999995</v>
      </c>
      <c r="C17" s="3"/>
      <c r="D17" s="3">
        <v>287.68236000000002</v>
      </c>
      <c r="E17" s="3">
        <v>287.22453000000002</v>
      </c>
      <c r="F17" s="3">
        <v>8.3149999999999995</v>
      </c>
      <c r="G17" s="3">
        <v>308.51672000000002</v>
      </c>
      <c r="H17" s="3">
        <v>27.823609999999999</v>
      </c>
      <c r="I17" s="3">
        <f>B17+D17+F17-G17</f>
        <v>-11.776130000000023</v>
      </c>
    </row>
    <row r="19" spans="1:9" x14ac:dyDescent="0.25">
      <c r="A19" t="s">
        <v>9</v>
      </c>
    </row>
    <row r="20" spans="1:9" x14ac:dyDescent="0.25">
      <c r="A20" s="2" t="s">
        <v>8</v>
      </c>
    </row>
    <row r="21" spans="1:9" x14ac:dyDescent="0.25">
      <c r="A21" s="2" t="s">
        <v>7</v>
      </c>
    </row>
    <row r="22" spans="1:9" x14ac:dyDescent="0.25">
      <c r="A22" s="2" t="s">
        <v>6</v>
      </c>
    </row>
    <row r="23" spans="1:9" x14ac:dyDescent="0.25">
      <c r="A23" s="2" t="s">
        <v>5</v>
      </c>
    </row>
    <row r="24" spans="1:9" x14ac:dyDescent="0.25">
      <c r="A24" s="2" t="s">
        <v>4</v>
      </c>
    </row>
    <row r="25" spans="1:9" x14ac:dyDescent="0.25">
      <c r="A25" s="2" t="s">
        <v>3</v>
      </c>
    </row>
    <row r="26" spans="1:9" x14ac:dyDescent="0.25">
      <c r="A26" s="2" t="s">
        <v>2</v>
      </c>
    </row>
    <row r="27" spans="1:9" x14ac:dyDescent="0.25">
      <c r="A27" s="1" t="s">
        <v>1</v>
      </c>
    </row>
    <row r="28" spans="1:9" x14ac:dyDescent="0.25">
      <c r="A28" s="1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Центральная10 2</vt:lpstr>
      <vt:lpstr>Центральная 10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2018-04-02T10:59:57Z</dcterms:created>
  <dcterms:modified xsi:type="dcterms:W3CDTF">2018-04-02T11:00:19Z</dcterms:modified>
</cp:coreProperties>
</file>