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2" sheetId="2" r:id="rId1"/>
    <sheet name="Центральная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2" l="1"/>
  <c r="K29" i="2"/>
  <c r="H30" i="2"/>
  <c r="K30" i="2"/>
  <c r="H31" i="2"/>
  <c r="K31" i="2"/>
  <c r="H32" i="2"/>
  <c r="K32" i="2"/>
  <c r="H33" i="2"/>
  <c r="K33" i="2"/>
  <c r="D34" i="2"/>
  <c r="E34" i="2"/>
  <c r="F34" i="2"/>
  <c r="G34" i="2"/>
  <c r="H34" i="2"/>
  <c r="D37" i="2"/>
  <c r="J37" i="2" s="1"/>
  <c r="G37" i="2"/>
  <c r="H37" i="2"/>
  <c r="H47" i="2" s="1"/>
  <c r="H50" i="2" s="1"/>
  <c r="K37" i="2"/>
  <c r="H38" i="2"/>
  <c r="H39" i="2"/>
  <c r="G40" i="2"/>
  <c r="H40" i="2"/>
  <c r="H41" i="2"/>
  <c r="J41" i="2"/>
  <c r="K41" i="2"/>
  <c r="G42" i="2"/>
  <c r="H42" i="2"/>
  <c r="G43" i="2"/>
  <c r="H43" i="2"/>
  <c r="G44" i="2"/>
  <c r="H44" i="2"/>
  <c r="J44" i="2"/>
  <c r="K44" i="2"/>
  <c r="D45" i="2"/>
  <c r="G45" i="2"/>
  <c r="H45" i="2"/>
  <c r="G46" i="2"/>
  <c r="H46" i="2"/>
  <c r="E47" i="2"/>
  <c r="F47" i="2"/>
  <c r="G47" i="2"/>
  <c r="I17" i="1"/>
  <c r="D47" i="2" l="1"/>
</calcChain>
</file>

<file path=xl/sharedStrings.xml><?xml version="1.0" encoding="utf-8"?>
<sst xmlns="http://schemas.openxmlformats.org/spreadsheetml/2006/main" count="74" uniqueCount="67">
  <si>
    <t>ремонт канализационных лежаков - 140.02 т.р</t>
  </si>
  <si>
    <t>герметизация стыков стеновых панелей - 61.50 т.р.</t>
  </si>
  <si>
    <t>установка канализационных труб, труб для слива сточных вод, крепление водосточных труб - 1.53 т.р.</t>
  </si>
  <si>
    <t>установка адресных табличек - 1.75 т.р.</t>
  </si>
  <si>
    <t>изготовление и установка информационных досок - 0.18 т.р.</t>
  </si>
  <si>
    <t>прочее - 0,94 т.р.</t>
  </si>
  <si>
    <t>аварийное обслуживание - 2.81 т.р.</t>
  </si>
  <si>
    <t>изготовление и установка жалюзийных  решеток на подвальные продухи - 4.15 т.р.</t>
  </si>
  <si>
    <t>работы по электрике - 0.46 т.р.</t>
  </si>
  <si>
    <t>ремонт лифтового оборудования - 50.82 т.р.</t>
  </si>
  <si>
    <r>
      <t>Затраты по статье "текущий ремонт" составили 264.16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</si>
  <si>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</si>
  <si>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</si>
  <si>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</si>
  <si>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</si>
  <si>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</si>
  <si>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</si>
  <si>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</si>
  <si>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</si>
  <si>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</si>
  <si>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</si>
  <si>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2 по ул. Центральная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</si>
  <si>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</si>
  <si>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</si>
  <si>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</si>
  <si>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</si>
  <si>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</si>
  <si>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</si>
  <si>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2160,00 руб., от ОАО "Вымпелком" 2450,00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</si>
  <si>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</si>
  <si>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</si>
  <si>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</si>
  <si>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</si>
  <si>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</si>
  <si>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</si>
  <si>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</si>
  <si>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</si>
  <si>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</si>
  <si>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</si>
  <si>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</si>
  <si>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</si>
  <si>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</si>
  <si>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</si>
  <si>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</si>
  <si>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</si>
  <si>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Н/2008-11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</si>
  <si>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</si>
  <si>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</si>
  <si>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</si>
  <si>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</si>
  <si>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</si>
  <si>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</si>
  <si>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</si>
  <si>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</si>
  <si>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</si>
  <si>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</si>
  <si>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</si>
  <si>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</si>
  <si>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</si>
  <si>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</si>
  <si>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</si>
  <si>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</si>
  <si>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</si>
  <si>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2  по ул. Центральная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</si>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</sst>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4" fontId="0" fillId="0" borderId="0" xfId="0" applyNumberFormat="1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Fill="1"/>
    <xf numFmtId="0" fontId="5" fillId="0" borderId="0" xfId="1" applyFont="1" applyFill="1"/>
    <xf numFmtId="4" fontId="5" fillId="0" borderId="0" xfId="1" applyNumberFormat="1" applyFont="1" applyFill="1"/>
    <xf numFmtId="4" fontId="6" fillId="0" borderId="0" xfId="1" applyNumberFormat="1" applyFont="1" applyFill="1"/>
    <xf numFmtId="0" fontId="6" fillId="0" borderId="0" xfId="1" applyFont="1" applyFill="1"/>
    <xf numFmtId="4" fontId="4" fillId="0" borderId="0" xfId="1" applyNumberFormat="1" applyFill="1"/>
    <xf numFmtId="0" fontId="7" fillId="0" borderId="0" xfId="1" applyFont="1" applyFill="1"/>
    <xf numFmtId="4" fontId="8" fillId="0" borderId="0" xfId="1" applyNumberFormat="1" applyFont="1" applyFill="1"/>
    <xf numFmtId="0" fontId="9" fillId="0" borderId="0" xfId="1" applyFont="1" applyFill="1"/>
    <xf numFmtId="0" fontId="7" fillId="0" borderId="2" xfId="1" applyFont="1" applyFill="1" applyBorder="1" applyAlignment="1">
      <alignment horizontal="center" vertical="top" wrapText="1"/>
    </xf>
    <xf numFmtId="0" fontId="4" fillId="0" borderId="3" xfId="1" applyFill="1" applyBorder="1" applyAlignment="1">
      <alignment horizontal="center" vertical="top" wrapText="1"/>
    </xf>
    <xf numFmtId="0" fontId="4" fillId="0" borderId="4" xfId="1" applyFill="1" applyBorder="1" applyAlignment="1">
      <alignment horizontal="center" vertical="top" wrapText="1"/>
    </xf>
    <xf numFmtId="4" fontId="5" fillId="0" borderId="5" xfId="1" applyNumberFormat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vertical="top" wrapText="1"/>
    </xf>
    <xf numFmtId="0" fontId="4" fillId="0" borderId="0" xfId="1" applyFont="1" applyFill="1"/>
    <xf numFmtId="0" fontId="10" fillId="0" borderId="7" xfId="1" applyFont="1" applyFill="1" applyBorder="1" applyAlignment="1">
      <alignment horizontal="center" vertical="top" wrapText="1"/>
    </xf>
    <xf numFmtId="4" fontId="10" fillId="0" borderId="7" xfId="1" applyNumberFormat="1" applyFont="1" applyFill="1" applyBorder="1" applyAlignment="1">
      <alignment vertical="top" wrapText="1"/>
    </xf>
    <xf numFmtId="0" fontId="10" fillId="0" borderId="8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4" fontId="11" fillId="0" borderId="3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vertical="top" wrapText="1"/>
    </xf>
    <xf numFmtId="4" fontId="5" fillId="0" borderId="7" xfId="1" applyNumberFormat="1" applyFont="1" applyFill="1" applyBorder="1" applyAlignment="1">
      <alignment horizontal="right" vertical="top" wrapText="1"/>
    </xf>
    <xf numFmtId="0" fontId="12" fillId="0" borderId="7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4" fontId="11" fillId="0" borderId="7" xfId="1" applyNumberFormat="1" applyFont="1" applyFill="1" applyBorder="1" applyAlignment="1">
      <alignment vertical="top" wrapText="1"/>
    </xf>
    <xf numFmtId="4" fontId="7" fillId="0" borderId="7" xfId="1" applyNumberFormat="1" applyFont="1" applyFill="1" applyBorder="1" applyAlignment="1">
      <alignment horizontal="right" vertical="top" wrapText="1"/>
    </xf>
    <xf numFmtId="0" fontId="14" fillId="0" borderId="8" xfId="1" applyFont="1" applyFill="1" applyBorder="1" applyAlignment="1">
      <alignment horizontal="center" vertical="center" wrapText="1"/>
    </xf>
    <xf numFmtId="2" fontId="4" fillId="0" borderId="0" xfId="1" applyNumberFormat="1" applyFill="1"/>
    <xf numFmtId="0" fontId="7" fillId="0" borderId="9" xfId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right" vertical="top" wrapText="1"/>
    </xf>
    <xf numFmtId="0" fontId="13" fillId="0" borderId="10" xfId="1" applyFont="1" applyFill="1" applyBorder="1" applyAlignment="1">
      <alignment horizontal="center" vertical="top" wrapText="1"/>
    </xf>
    <xf numFmtId="0" fontId="13" fillId="0" borderId="7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0" fillId="0" borderId="4" xfId="1" applyFont="1" applyFill="1" applyBorder="1" applyAlignment="1">
      <alignment horizontal="center" vertical="top" wrapText="1"/>
    </xf>
    <xf numFmtId="0" fontId="16" fillId="0" borderId="10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9" fillId="0" borderId="0" xfId="1" applyFont="1" applyFill="1" applyBorder="1"/>
    <xf numFmtId="0" fontId="10" fillId="0" borderId="0" xfId="1" applyFont="1" applyFill="1" applyAlignment="1">
      <alignment horizontal="center"/>
    </xf>
    <xf numFmtId="0" fontId="19" fillId="0" borderId="3" xfId="1" applyFont="1" applyFill="1" applyBorder="1"/>
    <xf numFmtId="0" fontId="19" fillId="0" borderId="4" xfId="1" applyFont="1" applyFill="1" applyBorder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9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13" zoomScaleNormal="100" workbookViewId="0">
      <selection activeCell="C25" sqref="C25:I25"/>
    </sheetView>
  </sheetViews>
  <sheetFormatPr defaultRowHeight="12.75" x14ac:dyDescent="0.2"/>
  <cols>
    <col min="1" max="1" width="3.42578125" style="11" hidden="1" customWidth="1"/>
    <col min="2" max="2" width="9.140625" style="11" hidden="1" customWidth="1"/>
    <col min="3" max="3" width="28.7109375" style="12" customWidth="1"/>
    <col min="4" max="4" width="13.5703125" style="12" customWidth="1"/>
    <col min="5" max="5" width="11.85546875" style="12" customWidth="1"/>
    <col min="6" max="6" width="13.28515625" style="12" customWidth="1"/>
    <col min="7" max="7" width="11.85546875" style="12" customWidth="1"/>
    <col min="8" max="8" width="13.5703125" style="12" customWidth="1"/>
    <col min="9" max="9" width="25" style="12" customWidth="1"/>
    <col min="10" max="10" width="12.28515625" style="11" hidden="1" customWidth="1"/>
    <col min="11" max="11" width="9.5703125" style="11" hidden="1" customWidth="1"/>
    <col min="12" max="16384" width="9.140625" style="11"/>
  </cols>
  <sheetData>
    <row r="1" spans="3:9" ht="12.75" hidden="1" customHeight="1" x14ac:dyDescent="0.2">
      <c r="C1" s="62"/>
      <c r="D1" s="62"/>
      <c r="E1" s="62"/>
      <c r="F1" s="62"/>
      <c r="G1" s="62"/>
      <c r="H1" s="62"/>
      <c r="I1" s="62"/>
    </row>
    <row r="2" spans="3:9" ht="13.5" hidden="1" customHeight="1" thickBot="1" x14ac:dyDescent="0.25">
      <c r="C2" s="62"/>
      <c r="D2" s="62"/>
      <c r="E2" s="62" t="s">
        <v>66</v>
      </c>
      <c r="F2" s="62"/>
      <c r="G2" s="62"/>
      <c r="H2" s="62"/>
      <c r="I2" s="62"/>
    </row>
    <row r="3" spans="3:9" ht="13.5" hidden="1" customHeight="1" thickBot="1" x14ac:dyDescent="0.25">
      <c r="C3" s="61"/>
      <c r="D3" s="60"/>
      <c r="E3" s="59"/>
      <c r="F3" s="59"/>
      <c r="G3" s="59"/>
      <c r="H3" s="59"/>
      <c r="I3" s="58"/>
    </row>
    <row r="4" spans="3:9" ht="12.75" hidden="1" customHeight="1" x14ac:dyDescent="0.2">
      <c r="C4" s="57"/>
      <c r="D4" s="57"/>
      <c r="E4" s="56"/>
      <c r="F4" s="56"/>
      <c r="G4" s="56"/>
      <c r="H4" s="56"/>
      <c r="I4" s="56"/>
    </row>
    <row r="5" spans="3:9" ht="12.75" customHeight="1" x14ac:dyDescent="0.2">
      <c r="C5" s="57"/>
      <c r="D5" s="57"/>
      <c r="E5" s="56"/>
      <c r="F5" s="56"/>
      <c r="G5" s="56"/>
      <c r="H5" s="56"/>
      <c r="I5" s="56"/>
    </row>
    <row r="6" spans="3:9" ht="12.75" customHeight="1" x14ac:dyDescent="0.2">
      <c r="C6" s="57"/>
      <c r="D6" s="57"/>
      <c r="E6" s="56"/>
      <c r="F6" s="56"/>
      <c r="G6" s="56"/>
      <c r="H6" s="56"/>
      <c r="I6" s="56"/>
    </row>
    <row r="7" spans="3:9" ht="12.75" customHeight="1" x14ac:dyDescent="0.2">
      <c r="C7" s="57"/>
      <c r="D7" s="57"/>
      <c r="E7" s="56"/>
      <c r="F7" s="56"/>
      <c r="G7" s="56"/>
      <c r="H7" s="56"/>
      <c r="I7" s="56"/>
    </row>
    <row r="8" spans="3:9" ht="12.75" customHeight="1" x14ac:dyDescent="0.2">
      <c r="C8" s="57"/>
      <c r="D8" s="57"/>
      <c r="E8" s="56"/>
      <c r="F8" s="56"/>
      <c r="G8" s="56"/>
      <c r="H8" s="56"/>
      <c r="I8" s="56"/>
    </row>
    <row r="9" spans="3:9" ht="12.75" customHeight="1" x14ac:dyDescent="0.2">
      <c r="C9" s="57"/>
      <c r="D9" s="57"/>
      <c r="E9" s="56"/>
      <c r="F9" s="56"/>
      <c r="G9" s="56"/>
      <c r="H9" s="56"/>
      <c r="I9" s="56"/>
    </row>
    <row r="10" spans="3:9" ht="12.75" customHeight="1" x14ac:dyDescent="0.2">
      <c r="C10" s="57"/>
      <c r="D10" s="57"/>
      <c r="E10" s="56"/>
      <c r="F10" s="56"/>
      <c r="G10" s="56"/>
      <c r="H10" s="56"/>
      <c r="I10" s="56"/>
    </row>
    <row r="11" spans="3:9" ht="12.75" customHeight="1" x14ac:dyDescent="0.2">
      <c r="C11" s="57"/>
      <c r="D11" s="57"/>
      <c r="E11" s="56"/>
      <c r="F11" s="56"/>
      <c r="G11" s="56"/>
      <c r="H11" s="56"/>
      <c r="I11" s="56"/>
    </row>
    <row r="12" spans="3:9" ht="12.75" customHeight="1" x14ac:dyDescent="0.2">
      <c r="C12" s="57"/>
      <c r="D12" s="57"/>
      <c r="E12" s="56"/>
      <c r="F12" s="56"/>
      <c r="G12" s="56"/>
      <c r="H12" s="56"/>
      <c r="I12" s="56"/>
    </row>
    <row r="13" spans="3:9" ht="12.75" customHeight="1" x14ac:dyDescent="0.2">
      <c r="C13" s="57"/>
      <c r="D13" s="57"/>
      <c r="E13" s="56"/>
      <c r="F13" s="56"/>
      <c r="G13" s="56"/>
      <c r="H13" s="56"/>
      <c r="I13" s="56"/>
    </row>
    <row r="14" spans="3:9" ht="12.75" customHeight="1" x14ac:dyDescent="0.2">
      <c r="C14" s="57"/>
      <c r="D14" s="57"/>
      <c r="E14" s="56"/>
      <c r="F14" s="56"/>
      <c r="G14" s="56"/>
      <c r="H14" s="56"/>
      <c r="I14" s="56"/>
    </row>
    <row r="15" spans="3:9" ht="12.75" customHeight="1" x14ac:dyDescent="0.2">
      <c r="C15" s="57"/>
      <c r="D15" s="57"/>
      <c r="E15" s="56"/>
      <c r="F15" s="56"/>
      <c r="G15" s="56"/>
      <c r="H15" s="56"/>
      <c r="I15" s="56"/>
    </row>
    <row r="16" spans="3:9" ht="12.75" customHeight="1" x14ac:dyDescent="0.2">
      <c r="C16" s="57"/>
      <c r="D16" s="57"/>
      <c r="E16" s="56"/>
      <c r="F16" s="56"/>
      <c r="G16" s="56"/>
      <c r="H16" s="56"/>
      <c r="I16" s="56"/>
    </row>
    <row r="17" spans="3:11" ht="12.75" customHeight="1" x14ac:dyDescent="0.2">
      <c r="C17" s="57"/>
      <c r="D17" s="57"/>
      <c r="E17" s="56"/>
      <c r="F17" s="56"/>
      <c r="G17" s="56"/>
      <c r="H17" s="56"/>
      <c r="I17" s="56"/>
    </row>
    <row r="18" spans="3:11" ht="12.75" customHeight="1" x14ac:dyDescent="0.2">
      <c r="C18" s="57"/>
      <c r="D18" s="57"/>
      <c r="E18" s="56"/>
      <c r="F18" s="56"/>
      <c r="G18" s="56"/>
      <c r="H18" s="56"/>
      <c r="I18" s="56"/>
    </row>
    <row r="19" spans="3:11" ht="12.75" customHeight="1" x14ac:dyDescent="0.2">
      <c r="C19" s="57"/>
      <c r="D19" s="57"/>
      <c r="E19" s="56"/>
      <c r="F19" s="56"/>
      <c r="G19" s="56"/>
      <c r="H19" s="56"/>
      <c r="I19" s="56"/>
    </row>
    <row r="20" spans="3:11" ht="12.75" customHeight="1" x14ac:dyDescent="0.2">
      <c r="C20" s="57"/>
      <c r="D20" s="57"/>
      <c r="E20" s="56"/>
      <c r="F20" s="56"/>
      <c r="G20" s="56"/>
      <c r="H20" s="56"/>
      <c r="I20" s="56"/>
    </row>
    <row r="21" spans="3:11" ht="12.75" customHeight="1" x14ac:dyDescent="0.2">
      <c r="C21" s="57"/>
      <c r="D21" s="57"/>
      <c r="E21" s="56"/>
      <c r="F21" s="56"/>
      <c r="G21" s="56"/>
      <c r="H21" s="56"/>
      <c r="I21" s="56"/>
    </row>
    <row r="22" spans="3:11" ht="12.75" customHeight="1" x14ac:dyDescent="0.2">
      <c r="C22" s="57"/>
      <c r="D22" s="57"/>
      <c r="E22" s="56"/>
      <c r="F22" s="56"/>
      <c r="G22" s="56"/>
      <c r="H22" s="56"/>
      <c r="I22" s="56"/>
    </row>
    <row r="23" spans="3:11" ht="14.25" x14ac:dyDescent="0.2">
      <c r="C23" s="55" t="s">
        <v>65</v>
      </c>
      <c r="D23" s="55"/>
      <c r="E23" s="55"/>
      <c r="F23" s="55"/>
      <c r="G23" s="55"/>
      <c r="H23" s="55"/>
      <c r="I23" s="55"/>
    </row>
    <row r="24" spans="3:11" x14ac:dyDescent="0.2">
      <c r="C24" s="54" t="s">
        <v>64</v>
      </c>
      <c r="D24" s="54"/>
      <c r="E24" s="54"/>
      <c r="F24" s="54"/>
      <c r="G24" s="54"/>
      <c r="H24" s="54"/>
      <c r="I24" s="54"/>
    </row>
    <row r="25" spans="3:11" x14ac:dyDescent="0.2">
      <c r="C25" s="54" t="s">
        <v>63</v>
      </c>
      <c r="D25" s="54"/>
      <c r="E25" s="54"/>
      <c r="F25" s="54"/>
      <c r="G25" s="54"/>
      <c r="H25" s="54"/>
      <c r="I25" s="54"/>
    </row>
    <row r="26" spans="3:11" ht="6" customHeight="1" thickBot="1" x14ac:dyDescent="0.25">
      <c r="C26" s="53"/>
      <c r="D26" s="53"/>
      <c r="E26" s="53"/>
      <c r="F26" s="53"/>
      <c r="G26" s="53"/>
      <c r="H26" s="53"/>
      <c r="I26" s="53"/>
    </row>
    <row r="27" spans="3:11" ht="48.75" customHeight="1" thickBot="1" x14ac:dyDescent="0.25">
      <c r="C27" s="42" t="s">
        <v>53</v>
      </c>
      <c r="D27" s="45" t="s">
        <v>52</v>
      </c>
      <c r="E27" s="44" t="s">
        <v>51</v>
      </c>
      <c r="F27" s="44" t="s">
        <v>50</v>
      </c>
      <c r="G27" s="44" t="s">
        <v>49</v>
      </c>
      <c r="H27" s="44" t="s">
        <v>48</v>
      </c>
      <c r="I27" s="45" t="s">
        <v>62</v>
      </c>
    </row>
    <row r="28" spans="3:11" ht="13.5" customHeight="1" thickBot="1" x14ac:dyDescent="0.25">
      <c r="C28" s="52" t="s">
        <v>61</v>
      </c>
      <c r="D28" s="46"/>
      <c r="E28" s="46"/>
      <c r="F28" s="46"/>
      <c r="G28" s="46"/>
      <c r="H28" s="46"/>
      <c r="I28" s="51"/>
    </row>
    <row r="29" spans="3:11" ht="13.5" customHeight="1" thickBot="1" x14ac:dyDescent="0.25">
      <c r="C29" s="29" t="s">
        <v>60</v>
      </c>
      <c r="D29" s="33">
        <v>199480.37999999989</v>
      </c>
      <c r="E29" s="36">
        <v>1543364.78</v>
      </c>
      <c r="F29" s="36">
        <v>1544199.46</v>
      </c>
      <c r="G29" s="36">
        <v>1389547.84</v>
      </c>
      <c r="H29" s="36">
        <f>+D29+E29-F29</f>
        <v>198645.69999999995</v>
      </c>
      <c r="I29" s="50" t="s">
        <v>59</v>
      </c>
      <c r="K29" s="39">
        <f>19209.57+180270.81</f>
        <v>199480.38</v>
      </c>
    </row>
    <row r="30" spans="3:11" ht="13.5" customHeight="1" thickBot="1" x14ac:dyDescent="0.25">
      <c r="C30" s="29" t="s">
        <v>58</v>
      </c>
      <c r="D30" s="33">
        <v>89696.469999999856</v>
      </c>
      <c r="E30" s="32">
        <v>579985.75</v>
      </c>
      <c r="F30" s="32">
        <v>574172.9</v>
      </c>
      <c r="G30" s="36">
        <v>483445.8</v>
      </c>
      <c r="H30" s="36">
        <f>+D30+E30-F30</f>
        <v>95509.319999999832</v>
      </c>
      <c r="I30" s="49"/>
      <c r="K30" s="11">
        <f>76273.82-4354.5+17777.15</f>
        <v>89696.47</v>
      </c>
    </row>
    <row r="31" spans="3:11" ht="13.5" customHeight="1" thickBot="1" x14ac:dyDescent="0.25">
      <c r="C31" s="29" t="s">
        <v>57</v>
      </c>
      <c r="D31" s="33">
        <v>36214.540000000212</v>
      </c>
      <c r="E31" s="32">
        <v>388913.15</v>
      </c>
      <c r="F31" s="32">
        <v>372807.76</v>
      </c>
      <c r="G31" s="36">
        <v>386361.28</v>
      </c>
      <c r="H31" s="36">
        <f>+D31+E31-F31</f>
        <v>52319.930000000226</v>
      </c>
      <c r="I31" s="49"/>
      <c r="K31" s="11">
        <f>38810.84-5911.59+166.75+3148.54</f>
        <v>36214.54</v>
      </c>
    </row>
    <row r="32" spans="3:11" ht="13.5" customHeight="1" thickBot="1" x14ac:dyDescent="0.25">
      <c r="C32" s="29" t="s">
        <v>56</v>
      </c>
      <c r="D32" s="33">
        <v>24852.26999999999</v>
      </c>
      <c r="E32" s="32">
        <v>243474.96</v>
      </c>
      <c r="F32" s="32">
        <v>233817.21</v>
      </c>
      <c r="G32" s="36">
        <v>235152.5</v>
      </c>
      <c r="H32" s="36">
        <f>+D32+E32-F32</f>
        <v>34510.01999999999</v>
      </c>
      <c r="I32" s="49"/>
      <c r="K32" s="11">
        <f>10536.63-591.36+1985.72+13885.07-2059.13+1095.34</f>
        <v>24852.269999999997</v>
      </c>
    </row>
    <row r="33" spans="3:11" ht="13.5" customHeight="1" thickBot="1" x14ac:dyDescent="0.25">
      <c r="C33" s="29" t="s">
        <v>55</v>
      </c>
      <c r="D33" s="33">
        <v>1833.9199999999983</v>
      </c>
      <c r="E33" s="32">
        <v>39374.93</v>
      </c>
      <c r="F33" s="32">
        <v>38111.22</v>
      </c>
      <c r="G33" s="36"/>
      <c r="H33" s="36">
        <f>+D33+E33-F33</f>
        <v>3097.6299999999974</v>
      </c>
      <c r="I33" s="48"/>
      <c r="K33" s="11">
        <f>7.84+10.81+1180.11+386.67-0.36+248.85</f>
        <v>1833.92</v>
      </c>
    </row>
    <row r="34" spans="3:11" ht="13.5" customHeight="1" thickBot="1" x14ac:dyDescent="0.25">
      <c r="C34" s="29" t="s">
        <v>31</v>
      </c>
      <c r="D34" s="28">
        <f>SUM(D29:D33)</f>
        <v>352077.5799999999</v>
      </c>
      <c r="E34" s="28">
        <f>SUM(E29:E33)</f>
        <v>2795113.5700000003</v>
      </c>
      <c r="F34" s="28">
        <f>SUM(F29:F33)</f>
        <v>2763108.5500000003</v>
      </c>
      <c r="G34" s="28">
        <f>SUM(G29:G33)</f>
        <v>2494507.42</v>
      </c>
      <c r="H34" s="28">
        <f>SUM(H29:H33)</f>
        <v>384082.6</v>
      </c>
      <c r="I34" s="47"/>
    </row>
    <row r="35" spans="3:11" ht="13.5" customHeight="1" thickBot="1" x14ac:dyDescent="0.25">
      <c r="C35" s="46" t="s">
        <v>54</v>
      </c>
      <c r="D35" s="46"/>
      <c r="E35" s="46"/>
      <c r="F35" s="46"/>
      <c r="G35" s="46"/>
      <c r="H35" s="46"/>
      <c r="I35" s="46"/>
    </row>
    <row r="36" spans="3:11" ht="50.25" customHeight="1" thickBot="1" x14ac:dyDescent="0.25">
      <c r="C36" s="35" t="s">
        <v>53</v>
      </c>
      <c r="D36" s="45" t="s">
        <v>52</v>
      </c>
      <c r="E36" s="44" t="s">
        <v>51</v>
      </c>
      <c r="F36" s="44" t="s">
        <v>50</v>
      </c>
      <c r="G36" s="44" t="s">
        <v>49</v>
      </c>
      <c r="H36" s="44" t="s">
        <v>48</v>
      </c>
      <c r="I36" s="43" t="s">
        <v>47</v>
      </c>
    </row>
    <row r="37" spans="3:11" ht="32.25" customHeight="1" thickBot="1" x14ac:dyDescent="0.25">
      <c r="C37" s="42" t="s">
        <v>46</v>
      </c>
      <c r="D37" s="41">
        <f>121638.419999999-6267.69+9.66</f>
        <v>115380.389999999</v>
      </c>
      <c r="E37" s="31">
        <v>1290209.48</v>
      </c>
      <c r="F37" s="31">
        <v>1265153.8600000001</v>
      </c>
      <c r="G37" s="31">
        <f>+E37</f>
        <v>1290209.48</v>
      </c>
      <c r="H37" s="31">
        <f>+D37+E37-F37</f>
        <v>140436.00999999885</v>
      </c>
      <c r="I37" s="40" t="s">
        <v>45</v>
      </c>
      <c r="J37" s="16">
        <f>104454.44+26.46-0.23+96.52-0.84+3.7-0.04+43.32-0.5-D37</f>
        <v>-10757.559999998964</v>
      </c>
      <c r="K37" s="39">
        <f>115380.39+901.32-1.1+3333.34-3.53+148.77-0.38+1883.3-4.11+0.08-0.04+0.88-0.5-H37</f>
        <v>-18797.589999998832</v>
      </c>
    </row>
    <row r="38" spans="3:11" ht="14.25" customHeight="1" thickBot="1" x14ac:dyDescent="0.25">
      <c r="C38" s="29" t="s">
        <v>44</v>
      </c>
      <c r="D38" s="33">
        <v>22958.010000000009</v>
      </c>
      <c r="E38" s="36">
        <v>258469.75</v>
      </c>
      <c r="F38" s="36">
        <v>253615.3</v>
      </c>
      <c r="G38" s="31">
        <v>264157.84999999998</v>
      </c>
      <c r="H38" s="31">
        <f>+D38+E38-F38</f>
        <v>27812.460000000021</v>
      </c>
      <c r="I38" s="38"/>
      <c r="J38" s="16"/>
    </row>
    <row r="39" spans="3:11" ht="13.5" customHeight="1" thickBot="1" x14ac:dyDescent="0.25">
      <c r="C39" s="35" t="s">
        <v>43</v>
      </c>
      <c r="D39" s="37">
        <v>18089.420000000013</v>
      </c>
      <c r="E39" s="36">
        <v>83365.45</v>
      </c>
      <c r="F39" s="36">
        <v>93084.92</v>
      </c>
      <c r="G39" s="31"/>
      <c r="H39" s="31">
        <f>+D39+E39-F39</f>
        <v>8369.9500000000116</v>
      </c>
      <c r="I39" s="34"/>
    </row>
    <row r="40" spans="3:11" ht="12.75" customHeight="1" thickBot="1" x14ac:dyDescent="0.25">
      <c r="C40" s="29" t="s">
        <v>42</v>
      </c>
      <c r="D40" s="33">
        <v>13544.689999999944</v>
      </c>
      <c r="E40" s="36">
        <v>152375.98000000001</v>
      </c>
      <c r="F40" s="36">
        <v>149342.65</v>
      </c>
      <c r="G40" s="31">
        <f>+E40</f>
        <v>152375.98000000001</v>
      </c>
      <c r="H40" s="31">
        <f>+D40+E40-F40</f>
        <v>16578.01999999996</v>
      </c>
      <c r="I40" s="34" t="s">
        <v>41</v>
      </c>
    </row>
    <row r="41" spans="3:11" ht="28.5" customHeight="1" thickBot="1" x14ac:dyDescent="0.25">
      <c r="C41" s="29" t="s">
        <v>40</v>
      </c>
      <c r="D41" s="33">
        <v>25020.430000000109</v>
      </c>
      <c r="E41" s="36">
        <v>281257.38</v>
      </c>
      <c r="F41" s="36">
        <v>275947.65999999997</v>
      </c>
      <c r="G41" s="31">
        <v>248918.53</v>
      </c>
      <c r="H41" s="31">
        <f>+D41+E41-F41</f>
        <v>30330.15000000014</v>
      </c>
      <c r="I41" s="30" t="s">
        <v>39</v>
      </c>
      <c r="J41" s="11">
        <f>3798.34+18374.73</f>
        <v>22173.07</v>
      </c>
      <c r="K41" s="11">
        <f>20822.86+2064.64+2132.93</f>
        <v>25020.43</v>
      </c>
    </row>
    <row r="42" spans="3:11" ht="25.5" customHeight="1" thickBot="1" x14ac:dyDescent="0.25">
      <c r="C42" s="29" t="s">
        <v>38</v>
      </c>
      <c r="D42" s="33">
        <v>1329.8200000000015</v>
      </c>
      <c r="E42" s="32">
        <v>14950.79</v>
      </c>
      <c r="F42" s="32">
        <v>14792.14</v>
      </c>
      <c r="G42" s="31">
        <f>+E42</f>
        <v>14950.79</v>
      </c>
      <c r="H42" s="31">
        <f>+D42+E42-F42</f>
        <v>1488.470000000003</v>
      </c>
      <c r="I42" s="30" t="s">
        <v>37</v>
      </c>
    </row>
    <row r="43" spans="3:11" ht="13.5" customHeight="1" thickBot="1" x14ac:dyDescent="0.25">
      <c r="C43" s="35" t="s">
        <v>36</v>
      </c>
      <c r="D43" s="33">
        <v>17611.409999999945</v>
      </c>
      <c r="E43" s="32">
        <v>152189.56</v>
      </c>
      <c r="F43" s="32">
        <v>150639.01</v>
      </c>
      <c r="G43" s="31">
        <f>+E43</f>
        <v>152189.56</v>
      </c>
      <c r="H43" s="31">
        <f>+D43+E43-F43</f>
        <v>19161.959999999934</v>
      </c>
      <c r="I43" s="34"/>
    </row>
    <row r="44" spans="3:11" ht="13.5" customHeight="1" thickBot="1" x14ac:dyDescent="0.25">
      <c r="C44" s="35" t="s">
        <v>35</v>
      </c>
      <c r="D44" s="33">
        <v>12430.570000000003</v>
      </c>
      <c r="E44" s="32">
        <v>29078.03</v>
      </c>
      <c r="F44" s="32">
        <v>40842.5</v>
      </c>
      <c r="G44" s="31">
        <f>+E44</f>
        <v>29078.03</v>
      </c>
      <c r="H44" s="31">
        <f>+D44+E44-F44</f>
        <v>666.10000000000582</v>
      </c>
      <c r="I44" s="34"/>
      <c r="J44" s="11">
        <f>1334.53+722.01</f>
        <v>2056.54</v>
      </c>
      <c r="K44" s="11">
        <f>4122.93+8307.64</f>
        <v>12430.57</v>
      </c>
    </row>
    <row r="45" spans="3:11" ht="13.5" customHeight="1" thickBot="1" x14ac:dyDescent="0.25">
      <c r="C45" s="35" t="s">
        <v>34</v>
      </c>
      <c r="D45" s="33">
        <f>6267.69-9.66</f>
        <v>6258.03</v>
      </c>
      <c r="E45" s="32">
        <v>90661.92</v>
      </c>
      <c r="F45" s="32">
        <v>88548.71</v>
      </c>
      <c r="G45" s="31">
        <f>+E45</f>
        <v>90661.92</v>
      </c>
      <c r="H45" s="31">
        <f>+D45+E45-F45</f>
        <v>8371.2399999999907</v>
      </c>
      <c r="I45" s="34"/>
    </row>
    <row r="46" spans="3:11" ht="13.5" customHeight="1" thickBot="1" x14ac:dyDescent="0.25">
      <c r="C46" s="29" t="s">
        <v>33</v>
      </c>
      <c r="D46" s="33">
        <v>3419.3600000000006</v>
      </c>
      <c r="E46" s="32">
        <v>38450.28</v>
      </c>
      <c r="F46" s="32">
        <v>37980.85</v>
      </c>
      <c r="G46" s="31">
        <f>+E46</f>
        <v>38450.28</v>
      </c>
      <c r="H46" s="31">
        <f>+D46+E46-F46</f>
        <v>3888.7900000000009</v>
      </c>
      <c r="I46" s="30" t="s">
        <v>32</v>
      </c>
    </row>
    <row r="47" spans="3:11" s="26" customFormat="1" ht="13.5" customHeight="1" thickBot="1" x14ac:dyDescent="0.25">
      <c r="C47" s="29" t="s">
        <v>31</v>
      </c>
      <c r="D47" s="28">
        <f>SUM(D37:D46)</f>
        <v>236042.12999999902</v>
      </c>
      <c r="E47" s="28">
        <f>SUM(E37:E46)</f>
        <v>2391008.6199999996</v>
      </c>
      <c r="F47" s="28">
        <f>SUM(F37:F46)</f>
        <v>2369947.6</v>
      </c>
      <c r="G47" s="28">
        <f>SUM(G37:G46)</f>
        <v>2280992.4199999995</v>
      </c>
      <c r="H47" s="28">
        <f>SUM(H37:H46)</f>
        <v>257103.14999999892</v>
      </c>
      <c r="I47" s="27"/>
    </row>
    <row r="48" spans="3:11" ht="13.5" customHeight="1" thickBot="1" x14ac:dyDescent="0.25">
      <c r="C48" s="25" t="s">
        <v>30</v>
      </c>
      <c r="D48" s="25"/>
      <c r="E48" s="25"/>
      <c r="F48" s="25"/>
      <c r="G48" s="25"/>
      <c r="H48" s="25"/>
      <c r="I48" s="25"/>
    </row>
    <row r="49" spans="3:9" ht="41.25" customHeight="1" thickBot="1" x14ac:dyDescent="0.25">
      <c r="C49" s="24" t="s">
        <v>29</v>
      </c>
      <c r="D49" s="23" t="s">
        <v>28</v>
      </c>
      <c r="E49" s="22"/>
      <c r="F49" s="22"/>
      <c r="G49" s="22"/>
      <c r="H49" s="21"/>
      <c r="I49" s="20" t="s">
        <v>27</v>
      </c>
    </row>
    <row r="50" spans="3:9" ht="19.5" customHeight="1" x14ac:dyDescent="0.3">
      <c r="C50" s="19" t="s">
        <v>26</v>
      </c>
      <c r="D50" s="19"/>
      <c r="E50" s="19"/>
      <c r="F50" s="19"/>
      <c r="G50" s="19"/>
      <c r="H50" s="18">
        <f>+H34+H47</f>
        <v>641185.74999999884</v>
      </c>
    </row>
    <row r="51" spans="3:9" ht="15" hidden="1" x14ac:dyDescent="0.25">
      <c r="C51" s="15" t="s">
        <v>25</v>
      </c>
      <c r="D51" s="15"/>
    </row>
    <row r="52" spans="3:9" ht="12.75" customHeight="1" x14ac:dyDescent="0.2">
      <c r="C52" s="17" t="s">
        <v>24</v>
      </c>
    </row>
    <row r="53" spans="3:9" x14ac:dyDescent="0.2">
      <c r="C53" s="11"/>
      <c r="D53" s="11"/>
      <c r="E53" s="16"/>
      <c r="F53" s="16"/>
      <c r="G53" s="11"/>
      <c r="H53" s="11"/>
    </row>
    <row r="54" spans="3:9" ht="15" customHeight="1" x14ac:dyDescent="0.25">
      <c r="C54" s="15"/>
      <c r="D54" s="14"/>
      <c r="E54" s="14"/>
      <c r="F54" s="14"/>
      <c r="G54" s="14"/>
      <c r="H54" s="14"/>
    </row>
    <row r="55" spans="3:9" x14ac:dyDescent="0.2">
      <c r="D55" s="13"/>
    </row>
    <row r="56" spans="3:9" x14ac:dyDescent="0.2">
      <c r="H56" s="13"/>
    </row>
  </sheetData>
  <mergeCells count="10">
    <mergeCell ref="D49:H49"/>
    <mergeCell ref="C23:I23"/>
    <mergeCell ref="C24:I24"/>
    <mergeCell ref="C35:I35"/>
    <mergeCell ref="C28:I28"/>
    <mergeCell ref="C26:I26"/>
    <mergeCell ref="I37:I38"/>
    <mergeCell ref="C25:I25"/>
    <mergeCell ref="I29:I33"/>
    <mergeCell ref="C48:I4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zoomScaleNormal="100" zoomScaleSheetLayoutView="120" workbookViewId="0">
      <selection activeCell="H21" sqref="H21"/>
    </sheetView>
  </sheetViews>
  <sheetFormatPr defaultRowHeight="15" x14ac:dyDescent="0.25"/>
  <cols>
    <col min="1" max="1" width="3.7109375" customWidth="1"/>
    <col min="2" max="2" width="13.285156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.5703125" customWidth="1"/>
    <col min="8" max="8" width="15.140625" customWidth="1"/>
    <col min="9" max="9" width="14.7109375" customWidth="1"/>
  </cols>
  <sheetData>
    <row r="13" spans="1:9" x14ac:dyDescent="0.25">
      <c r="A13" s="10" t="s">
        <v>23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 t="s">
        <v>22</v>
      </c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 t="s">
        <v>21</v>
      </c>
      <c r="B15" s="10"/>
      <c r="C15" s="10"/>
      <c r="D15" s="10"/>
      <c r="E15" s="10"/>
      <c r="F15" s="10"/>
      <c r="G15" s="10"/>
      <c r="H15" s="10"/>
      <c r="I15" s="10"/>
    </row>
    <row r="16" spans="1:9" ht="60" x14ac:dyDescent="0.25">
      <c r="A16" s="8" t="s">
        <v>20</v>
      </c>
      <c r="B16" s="8" t="s">
        <v>19</v>
      </c>
      <c r="C16" s="8" t="s">
        <v>18</v>
      </c>
      <c r="D16" s="8" t="s">
        <v>17</v>
      </c>
      <c r="E16" s="8" t="s">
        <v>16</v>
      </c>
      <c r="F16" s="9" t="s">
        <v>15</v>
      </c>
      <c r="G16" s="9" t="s">
        <v>14</v>
      </c>
      <c r="H16" s="8" t="s">
        <v>13</v>
      </c>
      <c r="I16" s="8" t="s">
        <v>12</v>
      </c>
    </row>
    <row r="17" spans="1:9" x14ac:dyDescent="0.25">
      <c r="A17" s="7" t="s">
        <v>11</v>
      </c>
      <c r="B17" s="6">
        <v>56.099779999999953</v>
      </c>
      <c r="C17" s="4"/>
      <c r="D17" s="4">
        <v>258.46974999999998</v>
      </c>
      <c r="E17" s="4">
        <v>253.61529999999999</v>
      </c>
      <c r="F17" s="4">
        <v>9.3949999999999996</v>
      </c>
      <c r="G17" s="5">
        <v>264.15785</v>
      </c>
      <c r="H17" s="4">
        <v>27.812460000000002</v>
      </c>
      <c r="I17" s="4">
        <f>B17+D17+F17-G17</f>
        <v>59.806679999999915</v>
      </c>
    </row>
    <row r="18" spans="1:9" x14ac:dyDescent="0.25">
      <c r="G18" s="3"/>
      <c r="H18" s="3"/>
      <c r="I18" s="2"/>
    </row>
    <row r="19" spans="1:9" x14ac:dyDescent="0.25">
      <c r="A19" t="s">
        <v>10</v>
      </c>
    </row>
    <row r="20" spans="1:9" x14ac:dyDescent="0.25">
      <c r="A20" t="s">
        <v>9</v>
      </c>
    </row>
    <row r="21" spans="1:9" x14ac:dyDescent="0.25">
      <c r="A21" t="s">
        <v>8</v>
      </c>
      <c r="H21" s="1"/>
    </row>
    <row r="22" spans="1:9" x14ac:dyDescent="0.25">
      <c r="A22" t="s">
        <v>7</v>
      </c>
    </row>
    <row r="23" spans="1:9" x14ac:dyDescent="0.25">
      <c r="A23" t="s">
        <v>6</v>
      </c>
    </row>
    <row r="24" spans="1:9" x14ac:dyDescent="0.25">
      <c r="A24" t="s">
        <v>5</v>
      </c>
    </row>
    <row r="25" spans="1:9" x14ac:dyDescent="0.25">
      <c r="A25" t="s">
        <v>4</v>
      </c>
    </row>
    <row r="26" spans="1:9" x14ac:dyDescent="0.25">
      <c r="A26" t="s">
        <v>3</v>
      </c>
    </row>
    <row r="27" spans="1:9" x14ac:dyDescent="0.25">
      <c r="A27" t="s">
        <v>2</v>
      </c>
    </row>
    <row r="28" spans="1:9" x14ac:dyDescent="0.25">
      <c r="A28" t="s">
        <v>1</v>
      </c>
    </row>
    <row r="29" spans="1:9" x14ac:dyDescent="0.25">
      <c r="A29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Центральная2</vt:lpstr>
      <vt:lpstr>Центральная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2018-04-02T10:53:06Z</dcterms:created>
  <dcterms:modified xsi:type="dcterms:W3CDTF">2018-04-02T10:53:27Z</dcterms:modified>
</cp:coreProperties>
</file>